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tabRatio="588" activeTab="0"/>
  </bookViews>
  <sheets>
    <sheet name="дод.7" sheetId="1" r:id="rId1"/>
  </sheets>
  <externalReferences>
    <externalReference r:id="rId4"/>
  </externalReferences>
  <definedNames>
    <definedName name="_xlnm.Print_Area" localSheetId="0">'дод.7'!$A$1:$K$124</definedName>
  </definedNames>
  <calcPr fullCalcOnLoad="1"/>
</workbook>
</file>

<file path=xl/sharedStrings.xml><?xml version="1.0" encoding="utf-8"?>
<sst xmlns="http://schemas.openxmlformats.org/spreadsheetml/2006/main" count="494" uniqueCount="305">
  <si>
    <t xml:space="preserve">Код Програмної класифікації видатків та кредитування місцевих бюджетів 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</si>
  <si>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</si>
  <si>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</si>
  <si>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>Найменування місцевої 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</si>
  <si>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</si>
  <si>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</si>
  <si>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</si>
  <si>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</si>
  <si>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</si>
  <si>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</si>
  <si>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УСЬОГО</t>
  </si>
  <si>
    <t>Додаток 4</t>
  </si>
  <si>
    <t>до рішення районної ради</t>
  </si>
  <si>
    <t xml:space="preserve">Розподіл витрат районного бюджету на реалізацію місцевих/регіональних програм у 2019 році  </t>
  </si>
  <si>
    <t>0100000</t>
  </si>
  <si>
    <t>Красноградська районна рада (головний розпорядник)</t>
  </si>
  <si>
    <t>0110000</t>
  </si>
  <si>
    <t>Красноградська районна рада (відповідальний виконавець)</t>
  </si>
  <si>
    <t>7300</t>
  </si>
  <si>
    <t>Будівництво та регіональний розвиток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</si>
  <si>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</si>
  <si>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</si>
  <si>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</si>
  <si>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</si>
  <si>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0200000</t>
  </si>
  <si>
    <t>Красноградська районна державна адміністрація (головний розпорядник)</t>
  </si>
  <si>
    <t>0210000</t>
  </si>
  <si>
    <t>Красноградська районна державна адміністрація (відповідальний виконавець)</t>
  </si>
  <si>
    <t>2000</t>
  </si>
  <si>
    <t>Охорона здоров'я</t>
  </si>
  <si>
    <t>0212010</t>
  </si>
  <si>
    <t>2010</t>
  </si>
  <si>
    <t>0731</t>
  </si>
  <si>
    <t>Багатопрофільна стаціонарна медична допомога населенню</t>
  </si>
  <si>
    <t>Програма висвітлення діяльності Красноградської районної державної адміністрації та Красноградської районної ради на 2019 рік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</si>
  <si>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</si>
  <si>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</si>
  <si>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</si>
  <si>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</si>
  <si>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</si>
  <si>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здоров’я</t>
  </si>
  <si>
    <t>0212144</t>
  </si>
  <si>
    <t>2144</t>
  </si>
  <si>
    <t>0763</t>
  </si>
  <si>
    <t>Забезпечення централізованих заходів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</si>
  <si>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</si>
  <si>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</si>
  <si>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</si>
  <si>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0600000</t>
  </si>
  <si>
    <t>Відділ освіти Красноградської районної державної адміністрації (головний розпорядник)</t>
  </si>
  <si>
    <t>0610000</t>
  </si>
  <si>
    <t>Відділ освіти Красноградської районної державної адміністрації (відповідальний виконавець)</t>
  </si>
  <si>
    <t>1000</t>
  </si>
  <si>
    <t>Освіта</t>
  </si>
  <si>
    <t>О611090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</si>
  <si>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</si>
  <si>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</si>
  <si>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</si>
  <si>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О611150</t>
  </si>
  <si>
    <t>1150</t>
  </si>
  <si>
    <t>0990</t>
  </si>
  <si>
    <t>Методичне забезпечення діяльності навчальних закладів</t>
  </si>
  <si>
    <t>Програма удосконалення медичної допомоги мешканцям Красноградського району в рамках єдиного медичного простору на 2017-2020 роки (зі змінами)</t>
  </si>
  <si>
    <t>Комплексна програма «Новий освітній простір Красноградщини» на 2015-2019 роки (зі змінами)</t>
  </si>
  <si>
    <t>5000</t>
  </si>
  <si>
    <t>Фiзична культура i спорт</t>
  </si>
  <si>
    <t>О615031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</si>
  <si>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</si>
  <si>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</si>
  <si>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</si>
  <si>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</si>
  <si>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УПСЗН районної державної адміністрації (головний розпорядник)</t>
  </si>
  <si>
    <t>0810000</t>
  </si>
  <si>
    <t>УПСЗН районної державної адміністрації (відповідальний виконавець)</t>
  </si>
  <si>
    <t>3000</t>
  </si>
  <si>
    <t>Соціальний захист та соціальне забезпечення</t>
  </si>
  <si>
    <t>1000000</t>
  </si>
  <si>
    <t>Сектор культури і туризу районної державної адміністрації (головний розпорядник)</t>
  </si>
  <si>
    <t>1010000</t>
  </si>
  <si>
    <t>Сектор культури і туризу районної державної адміністрації (відповідальний виконавець)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</si>
  <si>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</si>
  <si>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</si>
  <si>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</si>
  <si>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Програми розвитку культури у Красноградському районі на 2019-2020 роки</t>
  </si>
  <si>
    <t>1100000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</si>
  <si>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</si>
  <si>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</si>
  <si>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1113133</t>
  </si>
  <si>
    <t>3133</t>
  </si>
  <si>
    <t>1040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</si>
  <si>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</si>
  <si>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</si>
  <si>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</si>
  <si>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</si>
  <si>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1115012</t>
  </si>
  <si>
    <t>5012</t>
  </si>
  <si>
    <t>Проведення навчально-тренувальних зборів і змагань з неолімпійських видів спорту</t>
  </si>
  <si>
    <t>Комплексна програма розвитку фізичної культури та спорту в Красноградському районі на 2019 рік</t>
  </si>
  <si>
    <t>Районна програма "Молодь Красноградщини" на 2016-2020 роки</t>
  </si>
  <si>
    <t>Районна програма оздоровлення та відпочинку дітей на 2016-2020 роки</t>
  </si>
  <si>
    <t>0217370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</si>
  <si>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</si>
  <si>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</si>
  <si>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</si>
  <si>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0726</t>
  </si>
  <si>
    <t>0813032</t>
  </si>
  <si>
    <t>3032</t>
  </si>
  <si>
    <t>1070</t>
  </si>
  <si>
    <t>Надання пільг окремим категоріям громадян з оплати послуг зв`язку</t>
  </si>
  <si>
    <t>Програма соціального захисту населення Красноградського району на 2019 рік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</si>
  <si>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</si>
  <si>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</si>
  <si>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</si>
  <si>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</si>
  <si>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</si>
  <si>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</si>
  <si>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</si>
  <si>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</si>
  <si>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</si>
  <si>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</si>
  <si>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</si>
  <si>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</si>
  <si>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</si>
  <si>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</si>
  <si>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</si>
  <si>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</si>
  <si>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</si>
  <si>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</si>
  <si>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</si>
  <si>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</si>
  <si>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</si>
  <si>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(XLIV позачергова сесія VII скликання)</t>
  </si>
  <si>
    <t>О611162</t>
  </si>
  <si>
    <t>1162</t>
  </si>
  <si>
    <t>Інші програми та заходи у сфері освіти</t>
  </si>
  <si>
    <t xml:space="preserve">в редакції рішення районної ради </t>
  </si>
  <si>
    <t>О611020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</si>
  <si>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</si>
  <si>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</si>
  <si>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 xml:space="preserve"> Комплексна програма "Новий освітній простір Красноградщини" на 2015-2019 роки</t>
  </si>
  <si>
    <t>Рішення сесії №971-VI від 29.01.2015 року</t>
  </si>
  <si>
    <t>О611161</t>
  </si>
  <si>
    <t>1161</t>
  </si>
  <si>
    <t>Забезпечення діяльності інших закладів у сфері освіти</t>
  </si>
  <si>
    <t>О617321</t>
  </si>
  <si>
    <t>О617363</t>
  </si>
  <si>
    <t>7321</t>
  </si>
  <si>
    <t>0443</t>
  </si>
  <si>
    <t>7363</t>
  </si>
  <si>
    <t>Будівництво освітніх установ та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</si>
  <si>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</si>
  <si>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</si>
  <si>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>6000</t>
  </si>
  <si>
    <t>Житлово-комунальне господарство</t>
  </si>
  <si>
    <t>0216013</t>
  </si>
  <si>
    <t>6013</t>
  </si>
  <si>
    <t>0620</t>
  </si>
  <si>
    <t>3700000</t>
  </si>
  <si>
    <t>Фінансове управління районної державної адміністрації (головний розпорядник)</t>
  </si>
  <si>
    <t>3710000</t>
  </si>
  <si>
    <t>Фінансове управління районної державної адміністрації (відповідальний виконавець)</t>
  </si>
  <si>
    <t>9000</t>
  </si>
  <si>
    <t>Міжбюджетні трансферти</t>
  </si>
  <si>
    <t>0180</t>
  </si>
  <si>
    <t>Програма економічного і соціального розвитку Красноградського району на 2019 рік</t>
  </si>
  <si>
    <t>Питна вода Красноградського району на 2012-2020 роки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</si>
  <si>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</si>
  <si>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</si>
  <si>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0217322</t>
  </si>
  <si>
    <t>7322</t>
  </si>
  <si>
    <t>Будівництво медичних установ та закладів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</si>
  <si>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</si>
  <si>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</si>
  <si>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</si>
  <si>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</si>
  <si>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</si>
  <si>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</si>
  <si>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Програма розвитку культури Красноградського району на 2019-2020 роки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</si>
  <si>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</si>
  <si>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</si>
  <si>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</si>
  <si>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</si>
  <si>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</si>
  <si>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</si>
  <si>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</si>
  <si>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</si>
  <si>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</si>
  <si>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</si>
  <si>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</si>
  <si>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</si>
  <si>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</si>
  <si>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</si>
  <si>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0900000</t>
  </si>
  <si>
    <t>Служба у справах дітей районної державної адміністрації (головний розпорядник)</t>
  </si>
  <si>
    <t>0910000</t>
  </si>
  <si>
    <t>Служба у справах дітей районної державної адміністрації (відповідальний виконавець))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</si>
  <si>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</si>
  <si>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</si>
  <si>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</si>
  <si>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0216012</t>
  </si>
  <si>
    <t>6012</t>
  </si>
  <si>
    <t>Програма модернізації сиситем централізованого теплопостачання м. Красноград та сіл Піщанка, Наталино, Улянівка і Хрестище Красноградського району по забезпеченню скорочення споживання природного газу на 2018-2020 роки</t>
  </si>
  <si>
    <t>1115041</t>
  </si>
  <si>
    <t>5041</t>
  </si>
  <si>
    <t>Утримання та фінансова підтримка спортивних споруд</t>
  </si>
  <si>
    <t>1115063</t>
  </si>
  <si>
    <t>5063</t>
  </si>
  <si>
    <t>Забезпечення діяльності централізованої бухгалтерії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</si>
  <si>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</si>
  <si>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</si>
  <si>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</si>
  <si>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Комплексна програма забезпе-чення публічної безпеки і порядку в Красноградському районі на 2017-2021 роки </t>
  </si>
  <si>
    <t xml:space="preserve">Програма соціального захисту населення Красноградського району на 2019 рік </t>
  </si>
  <si>
    <t xml:space="preserve">Програма підтримки діяльності Лозівського міжрайонного відділу Управління Служби безпеки України в Харківській області на 2018-2020 роки </t>
  </si>
  <si>
    <t xml:space="preserve">Районна цільова програма підтримки сімей, захисту прав дітей, розвитку та підтримки сімейних форм виховання на 2018–2020 роки </t>
  </si>
  <si>
    <t>3719770</t>
  </si>
  <si>
    <t>9770</t>
  </si>
  <si>
    <t>Інші субвенції з місцевого бюджету</t>
  </si>
  <si>
    <t>Програма забезпечення організації претензійно-позовної роботи управління праці та соціального захисту населення Красноградсь-кої районної державної адміністрації на 2019 рік</t>
  </si>
  <si>
    <t>1117323</t>
  </si>
  <si>
    <t>7323</t>
  </si>
  <si>
    <t>Будівництво установ та закладів соціальної сфери</t>
  </si>
  <si>
    <t>О61170</t>
  </si>
  <si>
    <t>1170</t>
  </si>
  <si>
    <t>Забезпечення діяльності інклюзивно-ресурсних центрів</t>
  </si>
  <si>
    <t>О617368</t>
  </si>
  <si>
    <t>7368</t>
  </si>
  <si>
    <t>Виконання інвестиційних проектів за рахунок субвенцій з інших бюджетів</t>
  </si>
  <si>
    <t>0217367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</si>
  <si>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</si>
  <si>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</si>
  <si>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Програми інформатизації Красноградського району на 2019-2020 роки</t>
  </si>
  <si>
    <t>3719750</t>
  </si>
  <si>
    <t>9750</t>
  </si>
  <si>
    <t>Субвенція з місцевого бюджету на співфінансування інвестиційних проектів</t>
  </si>
  <si>
    <t>0181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</si>
  <si>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</si>
  <si>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</si>
  <si>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</si>
  <si>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0217310</t>
  </si>
  <si>
    <t>7310</t>
  </si>
  <si>
    <t>Будівництво об`єктів житлово-комунального господарства</t>
  </si>
  <si>
    <t>Забезпечення діяльності водопровідно-каналізаційного господарства. Одержувач ККП "Водоканал"</t>
  </si>
  <si>
    <t>в т.ч. Капітальний ремонт частини каналізаційного напірного колектору (зони дії КНС №3) крізь річку Берестова в с. Наталине Красноградського району Харківської області орієнтовною протяжністю 800м. Одержувач ККП "Водоканал"</t>
  </si>
  <si>
    <t>в т.ч. співфінансування за рахунок субвенції Наталинської сільської ради на капітальний ремонт частини каналізаційного напірного колектору (зони дії КНС №3) крізь річку Берестова в с. Наталине Красноградського району Харківської області орієнтовною протяжністю 800 м. Одержувач ККП "Водоканал"</t>
  </si>
  <si>
    <t>Забезпечення діяльності з виробництва, транспортування, постачання теплової енергії. Одержувач Красноградське підприємство теплових мереж</t>
  </si>
  <si>
    <t>На проведення робіт по об’єкту "Реконструкція каналізаційної насосної станції КНС 1, по вул. Преображенська, 54 в м. Красноград Харківської області". Одержувач ККП "Водоканал"</t>
  </si>
  <si>
    <t>На проведення робіт по об’єкту "Реконструкція каналізаційної насосної станції КНС4, що розташована по вул. Березова, 1а в с. Піщанка Красноградського району Харківської області". Одержувач ККП "Водоканал"</t>
  </si>
  <si>
    <t>На проведення робіт по об’єкту "Реконструкція насосної станції II-го підйому за адресою: пров. Геологів 6/1, м. Красноград  Харківської області". Одержувач ККП "Водоканал"</t>
  </si>
  <si>
    <t>0218311</t>
  </si>
  <si>
    <t>8311</t>
  </si>
  <si>
    <t>0511</t>
  </si>
  <si>
    <t>Охорона та раціональне використання природних ресурсів</t>
  </si>
  <si>
    <t>8000</t>
  </si>
  <si>
    <t>Інша діяльність</t>
  </si>
  <si>
    <t>3719510</t>
  </si>
  <si>
    <t>Програма інформатизації Красноградського району на 2019-2020 роки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</si>
  <si>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</si>
  <si>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</si>
  <si>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Програма підтримки діяльності Південного управління ДФС у Харківській області на 2019 рік</t>
  </si>
  <si>
    <t>7324</t>
  </si>
  <si>
    <t>Будівництво установ та закладів культури</t>
  </si>
  <si>
    <t>1017324</t>
  </si>
  <si>
    <t>Програма забезпечення пожежної безпеки на період до 2020 року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</si>
  <si>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</si>
  <si>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</si>
  <si>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</si>
  <si>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</si>
  <si>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3719270</t>
  </si>
  <si>
    <t>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</si>
  <si>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</t>
  </si>
  <si>
    <t>в т.ч. співфінансування проекту "Забезпечення доступності та ефективності первинної медичної допомоги мешканцям територіальної громади м.Краснограда, селищ Дослідне, Куми та Степове шляхом проведення телемедичних консультацій" для реалізації міні-грантів  "Ефективна первинна медицина в громаді" на придбання витратних матеріалів лабораторних досліджень</t>
  </si>
  <si>
    <t>(LVІІ сесія VІІ скликання)</t>
  </si>
  <si>
    <t>0813031</t>
  </si>
  <si>
    <t>3031</t>
  </si>
  <si>
    <t>Надання інших пільг окремим категоріям громадян відповідно до законодавства</t>
  </si>
  <si>
    <r>
      <t>Районна програма «Територіальна оборона» на 2018-2019 роки</t>
    </r>
    <r>
      <rPr>
        <sz val="12"/>
        <color indexed="8"/>
        <rFont val="Times New Roman"/>
        <family val="1"/>
      </rPr>
      <t xml:space="preserve"> </t>
    </r>
  </si>
  <si>
    <t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</t>
  </si>
  <si>
    <t xml:space="preserve">від 21 грудня 2018 року № 956-VII </t>
  </si>
  <si>
    <r>
      <t>Програма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забезпечення органі-зації претензійно-позовної роботи Красноградської районної державної адміністрації на 2019-2020 роки </t>
    </r>
  </si>
  <si>
    <t>Керуючий справами виконавчого апарату районної ради</t>
  </si>
  <si>
    <t>Костянтин ФРОЛОВ</t>
  </si>
  <si>
    <t>Рішення сесії №1092-VII від 22.10.2015</t>
  </si>
  <si>
    <t>Рішення сесії № 1096-VII від 25.07.2019</t>
  </si>
  <si>
    <t>Рішення сесії №1030-VII від 14.03.2019</t>
  </si>
  <si>
    <t>Рішення сесії №698-VII від 22.03.2018</t>
  </si>
  <si>
    <t>Рішення сесії №952-VII від 21.12.2018</t>
  </si>
  <si>
    <t>Рішення сесії №1006-VII від 21.02.2019</t>
  </si>
  <si>
    <t>Рішення сесії №629-VII від 21.12.2017</t>
  </si>
  <si>
    <t>Рішення сесії №462-VII від 03.08.2017</t>
  </si>
  <si>
    <t>Рішення сесії №980-VII від 24.01.2019</t>
  </si>
  <si>
    <t>Рішення сесії №971-VI від 29.01.2015</t>
  </si>
  <si>
    <t>Рішення сесії №1030-VI від 14.03.2019</t>
  </si>
  <si>
    <t>Рішення сесії № 605-VII від 14.12.2017</t>
  </si>
  <si>
    <t>Рішення сесії № 142-VII від 22.04.2016</t>
  </si>
  <si>
    <t>Рішення сесії № 144-VII від 22.04.2016</t>
  </si>
  <si>
    <t>Рішення сесії №954-VII від 21.12.2018</t>
  </si>
  <si>
    <t>Рішення сесії №793-VII від 31.05.2018</t>
  </si>
  <si>
    <t>Рішення сесії №354-VII від 16.02.2017</t>
  </si>
  <si>
    <t>Рішення сесії №311-VI від 26.01.2012</t>
  </si>
  <si>
    <t>Рішення сесії №650-VII від 21.01.2018</t>
  </si>
  <si>
    <t>Рішення сесії №981-VII від 21.01.2019</t>
  </si>
  <si>
    <t>Рішення сесії №946-VII від 21.12.2018</t>
  </si>
  <si>
    <t>Рішення сесії №144-VII від 22.04.2016</t>
  </si>
  <si>
    <t>від 21 листопада 2019 року № 1177-VII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</si>
</sst>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Times New Roman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top"/>
      <protection/>
    </xf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5" fillId="0" borderId="0">
      <alignment/>
      <protection/>
    </xf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6" fillId="24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24" borderId="0" xfId="0" applyNumberFormat="1" applyFont="1" applyFill="1" applyBorder="1" applyAlignment="1" applyProtection="1">
      <alignment horizontal="left" vertical="center" wrapText="1"/>
      <protection/>
    </xf>
    <xf numFmtId="0" fontId="6" fillId="24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25" fillId="0" borderId="0" xfId="0" applyNumberFormat="1" applyFont="1" applyFill="1" applyAlignment="1" applyProtection="1">
      <alignment vertical="center" wrapText="1"/>
      <protection/>
    </xf>
    <xf numFmtId="0" fontId="26" fillId="0" borderId="10" xfId="0" applyNumberFormat="1" applyFont="1" applyFill="1" applyBorder="1" applyAlignment="1" applyProtection="1">
      <alignment vertical="center" wrapText="1"/>
      <protection/>
    </xf>
    <xf numFmtId="0" fontId="25" fillId="0" borderId="1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 wrapText="1"/>
      <protection/>
    </xf>
    <xf numFmtId="0" fontId="25" fillId="0" borderId="11" xfId="0" applyNumberFormat="1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5" fillId="0" borderId="11" xfId="0" applyNumberFormat="1" applyFont="1" applyFill="1" applyBorder="1" applyAlignment="1" applyProtection="1">
      <alignment horizontal="right" vertical="center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quotePrefix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 applyProtection="1">
      <alignment horizontal="center" vertical="center" wrapText="1"/>
      <protection/>
    </xf>
    <xf numFmtId="2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quotePrefix="1">
      <alignment horizontal="center" vertical="center" wrapText="1"/>
    </xf>
    <xf numFmtId="2" fontId="25" fillId="0" borderId="12" xfId="0" applyNumberFormat="1" applyFont="1" applyFill="1" applyBorder="1" applyAlignment="1" quotePrefix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 quotePrefix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 quotePrefix="1">
      <alignment horizontal="center" vertical="center" wrapText="1"/>
    </xf>
    <xf numFmtId="2" fontId="27" fillId="0" borderId="12" xfId="0" applyNumberFormat="1" applyFont="1" applyFill="1" applyBorder="1" applyAlignment="1" quotePrefix="1">
      <alignment horizontal="center" vertical="center" wrapText="1"/>
    </xf>
    <xf numFmtId="49" fontId="29" fillId="0" borderId="12" xfId="0" applyNumberFormat="1" applyFont="1" applyFill="1" applyBorder="1" applyAlignment="1" quotePrefix="1">
      <alignment horizontal="center" vertical="center" wrapText="1"/>
    </xf>
    <xf numFmtId="49" fontId="25" fillId="0" borderId="12" xfId="0" applyNumberFormat="1" applyFont="1" applyFill="1" applyBorder="1" applyAlignment="1" quotePrefix="1">
      <alignment horizontal="center" vertical="center" wrapText="1"/>
    </xf>
    <xf numFmtId="0" fontId="27" fillId="0" borderId="12" xfId="0" applyFont="1" applyFill="1" applyBorder="1" applyAlignment="1" quotePrefix="1">
      <alignment horizontal="center" vertical="center" wrapText="1"/>
    </xf>
    <xf numFmtId="0" fontId="25" fillId="24" borderId="12" xfId="0" applyFont="1" applyFill="1" applyBorder="1" applyAlignment="1" quotePrefix="1">
      <alignment horizontal="center" vertical="center" wrapText="1"/>
    </xf>
    <xf numFmtId="0" fontId="27" fillId="0" borderId="12" xfId="73" applyFont="1" applyFill="1" applyBorder="1" applyAlignment="1" quotePrefix="1">
      <alignment horizontal="center" vertical="center" wrapText="1"/>
      <protection/>
    </xf>
    <xf numFmtId="2" fontId="27" fillId="0" borderId="12" xfId="73" applyNumberFormat="1" applyFont="1" applyFill="1" applyBorder="1" applyAlignment="1" quotePrefix="1">
      <alignment horizontal="center" vertical="center" wrapText="1"/>
      <protection/>
    </xf>
    <xf numFmtId="49" fontId="25" fillId="0" borderId="12" xfId="0" applyNumberFormat="1" applyFont="1" applyFill="1" applyBorder="1" applyAlignment="1">
      <alignment horizontal="center" vertical="center" wrapText="1"/>
    </xf>
    <xf numFmtId="49" fontId="29" fillId="0" borderId="12" xfId="88" applyNumberFormat="1" applyFont="1" applyFill="1" applyBorder="1" applyAlignment="1">
      <alignment horizontal="center" vertical="center" wrapText="1"/>
      <protection/>
    </xf>
    <xf numFmtId="0" fontId="27" fillId="0" borderId="12" xfId="76" applyFont="1" applyFill="1" applyBorder="1" applyAlignment="1" quotePrefix="1">
      <alignment horizontal="center" vertical="center" wrapText="1"/>
      <protection/>
    </xf>
    <xf numFmtId="2" fontId="27" fillId="0" borderId="12" xfId="76" applyNumberFormat="1" applyFont="1" applyFill="1" applyBorder="1" applyAlignment="1" quotePrefix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 quotePrefix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8" fillId="0" borderId="12" xfId="88" applyFont="1" applyFill="1" applyBorder="1" applyAlignment="1">
      <alignment horizontal="center" vertical="center" wrapText="1"/>
      <protection/>
    </xf>
    <xf numFmtId="2" fontId="28" fillId="0" borderId="12" xfId="88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0" fontId="27" fillId="0" borderId="12" xfId="82" applyFont="1" applyBorder="1" applyAlignment="1" quotePrefix="1">
      <alignment horizontal="center" vertical="center" wrapText="1"/>
      <protection/>
    </xf>
    <xf numFmtId="2" fontId="27" fillId="0" borderId="12" xfId="82" applyNumberFormat="1" applyFont="1" applyBorder="1" applyAlignment="1" quotePrefix="1">
      <alignment horizontal="center" vertical="center" wrapText="1"/>
      <protection/>
    </xf>
    <xf numFmtId="0" fontId="29" fillId="24" borderId="12" xfId="0" applyFont="1" applyFill="1" applyBorder="1" applyAlignment="1" quotePrefix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2" fontId="29" fillId="24" borderId="12" xfId="0" applyNumberFormat="1" applyFont="1" applyFill="1" applyBorder="1" applyAlignment="1">
      <alignment horizontal="center" vertical="center" wrapText="1"/>
    </xf>
    <xf numFmtId="49" fontId="29" fillId="24" borderId="12" xfId="88" applyNumberFormat="1" applyFont="1" applyFill="1" applyBorder="1" applyAlignment="1">
      <alignment horizontal="center" vertical="center" wrapText="1"/>
      <protection/>
    </xf>
    <xf numFmtId="49" fontId="29" fillId="24" borderId="12" xfId="88" applyNumberFormat="1" applyFont="1" applyFill="1" applyBorder="1" applyAlignment="1" quotePrefix="1">
      <alignment horizontal="center" vertical="center" wrapText="1"/>
      <protection/>
    </xf>
    <xf numFmtId="0" fontId="27" fillId="0" borderId="12" xfId="86" applyFont="1" applyBorder="1" applyAlignment="1" quotePrefix="1">
      <alignment horizontal="center" vertical="center" wrapText="1"/>
      <protection/>
    </xf>
    <xf numFmtId="2" fontId="27" fillId="0" borderId="12" xfId="86" applyNumberFormat="1" applyFont="1" applyBorder="1" applyAlignment="1" quotePrefix="1">
      <alignment horizontal="center" vertical="center" wrapText="1"/>
      <protection/>
    </xf>
    <xf numFmtId="0" fontId="25" fillId="0" borderId="12" xfId="0" applyFont="1" applyBorder="1" applyAlignment="1" quotePrefix="1">
      <alignment horizontal="center" vertical="center" wrapText="1"/>
    </xf>
    <xf numFmtId="2" fontId="25" fillId="0" borderId="12" xfId="0" applyNumberFormat="1" applyFont="1" applyBorder="1" applyAlignment="1" quotePrefix="1">
      <alignment horizontal="center" vertical="center" wrapText="1"/>
    </xf>
    <xf numFmtId="49" fontId="27" fillId="24" borderId="12" xfId="88" applyNumberFormat="1" applyFont="1" applyFill="1" applyBorder="1" applyAlignment="1">
      <alignment horizontal="center" vertical="center" wrapText="1"/>
      <protection/>
    </xf>
    <xf numFmtId="2" fontId="28" fillId="0" borderId="12" xfId="0" applyNumberFormat="1" applyFont="1" applyFill="1" applyBorder="1" applyAlignment="1" quotePrefix="1">
      <alignment vertical="top" wrapText="1"/>
    </xf>
    <xf numFmtId="0" fontId="25" fillId="0" borderId="12" xfId="0" applyNumberFormat="1" applyFont="1" applyFill="1" applyBorder="1" applyAlignment="1" applyProtection="1">
      <alignment vertical="top" wrapText="1"/>
      <protection/>
    </xf>
    <xf numFmtId="2" fontId="29" fillId="0" borderId="12" xfId="0" applyNumberFormat="1" applyFont="1" applyFill="1" applyBorder="1" applyAlignment="1">
      <alignment vertical="top" wrapText="1"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2" fontId="25" fillId="0" borderId="12" xfId="0" applyNumberFormat="1" applyFont="1" applyFill="1" applyBorder="1" applyAlignment="1" quotePrefix="1">
      <alignment vertical="top" wrapText="1"/>
    </xf>
    <xf numFmtId="0" fontId="25" fillId="0" borderId="12" xfId="0" applyFont="1" applyFill="1" applyBorder="1" applyAlignment="1">
      <alignment vertical="top" wrapText="1"/>
    </xf>
    <xf numFmtId="172" fontId="25" fillId="0" borderId="12" xfId="68" applyNumberFormat="1" applyFont="1" applyFill="1" applyBorder="1" applyAlignment="1">
      <alignment vertical="top" wrapText="1"/>
      <protection/>
    </xf>
    <xf numFmtId="2" fontId="28" fillId="0" borderId="12" xfId="81" applyNumberFormat="1" applyFont="1" applyFill="1" applyBorder="1" applyAlignment="1" quotePrefix="1">
      <alignment vertical="top" wrapText="1"/>
      <protection/>
    </xf>
    <xf numFmtId="0" fontId="25" fillId="0" borderId="0" xfId="0" applyFont="1" applyFill="1" applyAlignment="1">
      <alignment vertical="top" wrapText="1"/>
    </xf>
    <xf numFmtId="0" fontId="29" fillId="0" borderId="12" xfId="0" applyFont="1" applyFill="1" applyBorder="1" applyAlignment="1">
      <alignment vertical="top" wrapText="1"/>
    </xf>
    <xf numFmtId="2" fontId="27" fillId="0" borderId="12" xfId="0" applyNumberFormat="1" applyFont="1" applyFill="1" applyBorder="1" applyAlignment="1" quotePrefix="1">
      <alignment vertical="top" wrapText="1"/>
    </xf>
    <xf numFmtId="0" fontId="27" fillId="0" borderId="0" xfId="0" applyFont="1" applyFill="1" applyAlignment="1">
      <alignment vertical="top" wrapText="1"/>
    </xf>
    <xf numFmtId="0" fontId="30" fillId="0" borderId="12" xfId="0" applyFont="1" applyFill="1" applyBorder="1" applyAlignment="1">
      <alignment vertical="top" wrapText="1"/>
    </xf>
    <xf numFmtId="2" fontId="28" fillId="0" borderId="12" xfId="88" applyNumberFormat="1" applyFont="1" applyFill="1" applyBorder="1" applyAlignment="1">
      <alignment vertical="top" wrapText="1"/>
      <protection/>
    </xf>
    <xf numFmtId="172" fontId="27" fillId="0" borderId="12" xfId="68" applyNumberFormat="1" applyFont="1" applyFill="1" applyBorder="1" applyAlignment="1">
      <alignment vertical="top" wrapText="1"/>
      <protection/>
    </xf>
    <xf numFmtId="2" fontId="31" fillId="0" borderId="12" xfId="0" applyNumberFormat="1" applyFont="1" applyFill="1" applyBorder="1" applyAlignment="1">
      <alignment vertical="top" wrapText="1"/>
    </xf>
    <xf numFmtId="2" fontId="27" fillId="0" borderId="12" xfId="73" applyNumberFormat="1" applyFont="1" applyFill="1" applyBorder="1" applyAlignment="1" quotePrefix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1" fillId="0" borderId="0" xfId="0" applyFont="1" applyFill="1" applyAlignment="1">
      <alignment vertical="top" wrapText="1"/>
    </xf>
    <xf numFmtId="2" fontId="27" fillId="0" borderId="12" xfId="0" applyNumberFormat="1" applyFont="1" applyFill="1" applyBorder="1" applyAlignment="1">
      <alignment vertical="top" wrapText="1"/>
    </xf>
    <xf numFmtId="2" fontId="25" fillId="0" borderId="12" xfId="0" applyNumberFormat="1" applyFont="1" applyFill="1" applyBorder="1" applyAlignment="1">
      <alignment vertical="top" wrapText="1"/>
    </xf>
    <xf numFmtId="2" fontId="29" fillId="0" borderId="12" xfId="88" applyNumberFormat="1" applyFont="1" applyFill="1" applyBorder="1" applyAlignment="1">
      <alignment vertical="top" wrapText="1"/>
      <protection/>
    </xf>
    <xf numFmtId="2" fontId="27" fillId="0" borderId="12" xfId="76" applyNumberFormat="1" applyFont="1" applyFill="1" applyBorder="1" applyAlignment="1" quotePrefix="1">
      <alignment vertical="top" wrapText="1"/>
      <protection/>
    </xf>
    <xf numFmtId="2" fontId="28" fillId="0" borderId="12" xfId="84" applyNumberFormat="1" applyFont="1" applyFill="1" applyBorder="1" applyAlignment="1">
      <alignment vertical="top" wrapText="1"/>
      <protection/>
    </xf>
    <xf numFmtId="2" fontId="28" fillId="0" borderId="12" xfId="85" applyNumberFormat="1" applyFont="1" applyFill="1" applyBorder="1" applyAlignment="1">
      <alignment vertical="top" wrapText="1"/>
      <protection/>
    </xf>
    <xf numFmtId="2" fontId="27" fillId="0" borderId="12" xfId="77" applyNumberFormat="1" applyFont="1" applyBorder="1" applyAlignment="1" quotePrefix="1">
      <alignment vertical="top" wrapText="1"/>
      <protection/>
    </xf>
    <xf numFmtId="0" fontId="28" fillId="0" borderId="12" xfId="0" applyNumberFormat="1" applyFont="1" applyFill="1" applyBorder="1" applyAlignment="1" applyProtection="1">
      <alignment vertical="top" wrapText="1"/>
      <protection/>
    </xf>
    <xf numFmtId="172" fontId="28" fillId="0" borderId="12" xfId="68" applyNumberFormat="1" applyFont="1" applyFill="1" applyBorder="1" applyAlignment="1">
      <alignment vertical="top" wrapText="1"/>
      <protection/>
    </xf>
    <xf numFmtId="2" fontId="28" fillId="0" borderId="12" xfId="88" applyNumberFormat="1" applyFont="1" applyFill="1" applyBorder="1" applyAlignment="1" quotePrefix="1">
      <alignment vertical="top" wrapText="1"/>
      <protection/>
    </xf>
    <xf numFmtId="172" fontId="25" fillId="0" borderId="12" xfId="68" applyNumberFormat="1" applyFont="1" applyBorder="1" applyAlignment="1">
      <alignment vertical="top" wrapText="1"/>
      <protection/>
    </xf>
    <xf numFmtId="0" fontId="25" fillId="0" borderId="0" xfId="0" applyFont="1" applyAlignment="1">
      <alignment vertical="top" wrapText="1"/>
    </xf>
    <xf numFmtId="2" fontId="29" fillId="0" borderId="12" xfId="0" applyNumberFormat="1" applyFont="1" applyFill="1" applyBorder="1" applyAlignment="1" quotePrefix="1">
      <alignment vertical="top" wrapText="1"/>
    </xf>
    <xf numFmtId="0" fontId="25" fillId="0" borderId="12" xfId="0" applyFont="1" applyBorder="1" applyAlignment="1">
      <alignment vertical="top" wrapText="1"/>
    </xf>
    <xf numFmtId="0" fontId="25" fillId="24" borderId="12" xfId="0" applyNumberFormat="1" applyFont="1" applyFill="1" applyBorder="1" applyAlignment="1" applyProtection="1">
      <alignment vertical="top" wrapText="1"/>
      <protection/>
    </xf>
    <xf numFmtId="2" fontId="27" fillId="0" borderId="12" xfId="82" applyNumberFormat="1" applyFont="1" applyBorder="1" applyAlignment="1" quotePrefix="1">
      <alignment vertical="top" wrapText="1"/>
      <protection/>
    </xf>
    <xf numFmtId="2" fontId="29" fillId="24" borderId="12" xfId="88" applyNumberFormat="1" applyFont="1" applyFill="1" applyBorder="1" applyAlignment="1" quotePrefix="1">
      <alignment vertical="top" wrapText="1"/>
      <protection/>
    </xf>
    <xf numFmtId="0" fontId="25" fillId="24" borderId="12" xfId="0" applyFont="1" applyFill="1" applyBorder="1" applyAlignment="1">
      <alignment vertical="top" wrapText="1"/>
    </xf>
    <xf numFmtId="2" fontId="29" fillId="24" borderId="12" xfId="88" applyNumberFormat="1" applyFont="1" applyFill="1" applyBorder="1" applyAlignment="1">
      <alignment vertical="top" wrapText="1"/>
      <protection/>
    </xf>
    <xf numFmtId="2" fontId="27" fillId="0" borderId="12" xfId="86" applyNumberFormat="1" applyFont="1" applyBorder="1" applyAlignment="1" quotePrefix="1">
      <alignment vertical="top" wrapText="1"/>
      <protection/>
    </xf>
    <xf numFmtId="2" fontId="25" fillId="0" borderId="12" xfId="0" applyNumberFormat="1" applyFont="1" applyBorder="1" applyAlignment="1" quotePrefix="1">
      <alignment vertical="top" wrapText="1"/>
    </xf>
    <xf numFmtId="0" fontId="27" fillId="0" borderId="12" xfId="0" applyFont="1" applyBorder="1" applyAlignment="1">
      <alignment vertical="top" wrapText="1"/>
    </xf>
    <xf numFmtId="0" fontId="28" fillId="24" borderId="12" xfId="0" applyNumberFormat="1" applyFont="1" applyFill="1" applyBorder="1" applyAlignment="1" applyProtection="1">
      <alignment vertical="top" wrapText="1"/>
      <protection/>
    </xf>
    <xf numFmtId="0" fontId="31" fillId="0" borderId="0" xfId="79" applyFont="1" applyFill="1" applyBorder="1" applyAlignment="1">
      <alignment horizontal="right"/>
      <protection/>
    </xf>
    <xf numFmtId="0" fontId="30" fillId="0" borderId="0" xfId="79" applyFont="1" applyFill="1" applyAlignment="1">
      <alignment horizontal="righ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NumberFormat="1" applyFont="1" applyFill="1" applyBorder="1" applyAlignment="1" applyProtection="1">
      <alignment horizontal="left" textRotation="90" wrapText="1"/>
      <protection/>
    </xf>
    <xf numFmtId="0" fontId="25" fillId="0" borderId="14" xfId="0" applyNumberFormat="1" applyFont="1" applyFill="1" applyBorder="1" applyAlignment="1" applyProtection="1">
      <alignment horizontal="left" textRotation="90" wrapText="1"/>
      <protection/>
    </xf>
    <xf numFmtId="0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10" xfId="73"/>
    <cellStyle name="Обычный 11" xfId="74"/>
    <cellStyle name="Обычный 12" xfId="75"/>
    <cellStyle name="Обычный 13" xfId="76"/>
    <cellStyle name="Обычный 14" xfId="77"/>
    <cellStyle name="Обычный 2" xfId="78"/>
    <cellStyle name="Обычный 2 2" xfId="79"/>
    <cellStyle name="Обычный 2 2 2" xfId="80"/>
    <cellStyle name="Обычный 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Обычный_Лист1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pxpxp\g\&#1052;&#1086;&#1080;%20&#1076;&#1086;&#1082;&#1091;&#1084;&#1077;&#1085;&#1090;&#1099;\&#1050;&#1072;&#1075;&#1083;&#1103;&#1082;\1%20&#1041;&#1070;&#1044;&#1046;&#1045;&#1058;\&#1041;&#1102;&#1076;&#1078;&#1077;&#1090;%202019\&#1090;&#1080;&#1087;&#1086;&#1074;&#1072;%20&#1092;&#1086;&#1088;&#1084;&#1072;%20&#1088;&#1110;&#1096;&#1077;&#1085;&#1085;&#1103;%20(&#1087;&#1088;&#1086;&#1077;&#1082;&#1090;)\&#1044;&#1086;&#1076;&#1072;&#1090;&#1082;&#1080;%20&#1076;&#1086;%20&#1088;&#1110;&#1096;&#1077;&#1085;&#1085;&#1103;%20&#1088;&#1077;&#1076;%20&#1086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 1"/>
      <sheetName val="дод.2"/>
      <sheetName val="дод.3"/>
      <sheetName val="дод.4"/>
      <sheetName val="дод.5"/>
      <sheetName val="дод.6"/>
      <sheetName val="дод.7"/>
      <sheetName val="дод.8"/>
    </sheetNames>
    <sheetDataSet>
      <sheetData sheetId="0">
        <row r="4">
          <cell r="F4" t="str">
            <v>(грн)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126"/>
  <sheetViews>
    <sheetView tabSelected="1" view="pageBreakPreview" zoomScale="85" zoomScaleNormal="80" zoomScaleSheetLayoutView="85" zoomScalePageLayoutView="0" workbookViewId="0" topLeftCell="B7">
      <selection activeCell="E3" sqref="E3"/>
    </sheetView>
  </sheetViews>
  <sheetFormatPr defaultColWidth="9.33203125" defaultRowHeight="12.75"/>
  <cols>
    <col min="1" max="1" width="3.83203125" style="3" hidden="1" customWidth="1"/>
    <col min="2" max="2" width="13.16015625" style="3" customWidth="1"/>
    <col min="3" max="3" width="13.83203125" style="3" customWidth="1"/>
    <col min="4" max="4" width="11" style="3" customWidth="1"/>
    <col min="5" max="5" width="58.33203125" style="3" customWidth="1"/>
    <col min="6" max="6" width="57.16015625" style="3" customWidth="1"/>
    <col min="7" max="7" width="18.66015625" style="3" customWidth="1"/>
    <col min="8" max="8" width="18" style="3" customWidth="1"/>
    <col min="9" max="9" width="15.66015625" style="3" customWidth="1"/>
    <col min="10" max="10" width="16.66015625" style="3" customWidth="1"/>
    <col min="11" max="11" width="17" style="3" customWidth="1"/>
    <col min="12" max="12" width="4.33203125" style="4" customWidth="1"/>
    <col min="13" max="13" width="9.33203125" style="4" customWidth="1"/>
    <col min="14" max="14" width="15.83203125" style="4" bestFit="1" customWidth="1"/>
    <col min="15" max="16384" width="9.33203125" style="4" customWidth="1"/>
  </cols>
  <sheetData>
    <row r="1" spans="2:11" ht="15.75">
      <c r="B1" s="21"/>
      <c r="C1" s="21"/>
      <c r="D1" s="22"/>
      <c r="E1" s="21"/>
      <c r="F1" s="111" t="s">
        <v>11</v>
      </c>
      <c r="G1" s="112"/>
      <c r="H1" s="112"/>
      <c r="I1" s="112"/>
      <c r="J1" s="112"/>
      <c r="K1" s="112"/>
    </row>
    <row r="2" spans="2:11" ht="15.75">
      <c r="B2" s="21"/>
      <c r="C2" s="21"/>
      <c r="D2" s="22"/>
      <c r="E2" s="21"/>
      <c r="F2" s="111" t="s">
        <v>12</v>
      </c>
      <c r="G2" s="112"/>
      <c r="H2" s="112"/>
      <c r="I2" s="112"/>
      <c r="J2" s="112"/>
      <c r="K2" s="112"/>
    </row>
    <row r="3" spans="2:11" ht="15.75">
      <c r="B3" s="21"/>
      <c r="C3" s="21"/>
      <c r="D3" s="22"/>
      <c r="E3" s="21"/>
      <c r="F3" s="111" t="s">
        <v>278</v>
      </c>
      <c r="G3" s="112"/>
      <c r="H3" s="112"/>
      <c r="I3" s="112"/>
      <c r="J3" s="112"/>
      <c r="K3" s="112"/>
    </row>
    <row r="4" spans="2:11" ht="15.75">
      <c r="B4" s="21"/>
      <c r="C4" s="21"/>
      <c r="D4" s="22"/>
      <c r="E4" s="21"/>
      <c r="F4" s="111" t="s">
        <v>131</v>
      </c>
      <c r="G4" s="112"/>
      <c r="H4" s="112"/>
      <c r="I4" s="112"/>
      <c r="J4" s="112"/>
      <c r="K4" s="112"/>
    </row>
    <row r="5" spans="2:11" ht="15.75">
      <c r="B5" s="21"/>
      <c r="C5" s="21"/>
      <c r="D5" s="22"/>
      <c r="E5" s="21"/>
      <c r="F5" s="111" t="s">
        <v>135</v>
      </c>
      <c r="G5" s="111"/>
      <c r="H5" s="111"/>
      <c r="I5" s="111"/>
      <c r="J5" s="111"/>
      <c r="K5" s="111"/>
    </row>
    <row r="6" spans="2:11" ht="15.75">
      <c r="B6" s="21"/>
      <c r="C6" s="21"/>
      <c r="D6" s="22"/>
      <c r="E6" s="21"/>
      <c r="F6" s="111" t="s">
        <v>304</v>
      </c>
      <c r="G6" s="111"/>
      <c r="H6" s="111"/>
      <c r="I6" s="111"/>
      <c r="J6" s="111"/>
      <c r="K6" s="111"/>
    </row>
    <row r="7" spans="2:11" ht="15.75">
      <c r="B7" s="21"/>
      <c r="C7" s="21"/>
      <c r="D7" s="22"/>
      <c r="E7" s="21"/>
      <c r="F7" s="111" t="s">
        <v>272</v>
      </c>
      <c r="G7" s="112"/>
      <c r="H7" s="112"/>
      <c r="I7" s="112"/>
      <c r="J7" s="112"/>
      <c r="K7" s="112"/>
    </row>
    <row r="8" spans="2:11" ht="14.25" customHeight="1">
      <c r="B8" s="21"/>
      <c r="C8" s="21"/>
      <c r="D8" s="22"/>
      <c r="E8" s="21"/>
      <c r="F8" s="21"/>
      <c r="G8" s="21"/>
      <c r="H8" s="21"/>
      <c r="I8" s="18"/>
      <c r="J8" s="18"/>
      <c r="K8" s="18"/>
    </row>
    <row r="9" spans="1:11" s="6" customFormat="1" ht="15.75">
      <c r="A9" s="5"/>
      <c r="B9" s="113" t="s">
        <v>13</v>
      </c>
      <c r="C9" s="113"/>
      <c r="D9" s="113"/>
      <c r="E9" s="113"/>
      <c r="F9" s="113"/>
      <c r="G9" s="113"/>
      <c r="H9" s="113"/>
      <c r="I9" s="113"/>
      <c r="J9" s="113"/>
      <c r="K9" s="113"/>
    </row>
    <row r="10" spans="2:11" ht="15.75">
      <c r="B10" s="23"/>
      <c r="C10" s="24"/>
      <c r="D10" s="24"/>
      <c r="E10" s="24"/>
      <c r="F10" s="25"/>
      <c r="G10" s="25"/>
      <c r="H10" s="25"/>
      <c r="I10" s="25"/>
      <c r="J10" s="26"/>
      <c r="K10" s="27" t="str">
        <f>'[1]дод. 1'!F4</f>
        <v>(грн)</v>
      </c>
    </row>
    <row r="11" spans="1:11" ht="28.5" customHeight="1">
      <c r="A11" s="7"/>
      <c r="B11" s="114" t="s">
        <v>0</v>
      </c>
      <c r="C11" s="114" t="s">
        <v>1</v>
      </c>
      <c r="D11" s="114" t="s">
        <v>2</v>
      </c>
      <c r="E11" s="116" t="s">
        <v>277</v>
      </c>
      <c r="F11" s="116" t="s">
        <v>3</v>
      </c>
      <c r="G11" s="119" t="s">
        <v>4</v>
      </c>
      <c r="H11" s="118" t="s">
        <v>5</v>
      </c>
      <c r="I11" s="118" t="s">
        <v>6</v>
      </c>
      <c r="J11" s="118" t="s">
        <v>7</v>
      </c>
      <c r="K11" s="118"/>
    </row>
    <row r="12" spans="1:11" s="6" customFormat="1" ht="133.5" customHeight="1">
      <c r="A12" s="5"/>
      <c r="B12" s="115"/>
      <c r="C12" s="115"/>
      <c r="D12" s="115"/>
      <c r="E12" s="117"/>
      <c r="F12" s="117"/>
      <c r="G12" s="120"/>
      <c r="H12" s="118"/>
      <c r="I12" s="118"/>
      <c r="J12" s="28" t="s">
        <v>8</v>
      </c>
      <c r="K12" s="28" t="s">
        <v>9</v>
      </c>
    </row>
    <row r="13" spans="2:11" ht="15.75">
      <c r="B13" s="28">
        <v>1</v>
      </c>
      <c r="C13" s="28">
        <v>2</v>
      </c>
      <c r="D13" s="28">
        <v>3</v>
      </c>
      <c r="E13" s="28">
        <v>4</v>
      </c>
      <c r="F13" s="28">
        <v>5</v>
      </c>
      <c r="G13" s="28">
        <v>6</v>
      </c>
      <c r="H13" s="28">
        <v>7</v>
      </c>
      <c r="I13" s="28">
        <v>8</v>
      </c>
      <c r="J13" s="28">
        <v>9</v>
      </c>
      <c r="K13" s="28">
        <v>10</v>
      </c>
    </row>
    <row r="14" spans="2:11" ht="31.5">
      <c r="B14" s="29" t="s">
        <v>14</v>
      </c>
      <c r="C14" s="30"/>
      <c r="D14" s="31"/>
      <c r="E14" s="69" t="s">
        <v>15</v>
      </c>
      <c r="F14" s="70"/>
      <c r="G14" s="70"/>
      <c r="H14" s="32">
        <f>I14+J14</f>
        <v>369000</v>
      </c>
      <c r="I14" s="32">
        <f>I15</f>
        <v>369000</v>
      </c>
      <c r="J14" s="33"/>
      <c r="K14" s="33"/>
    </row>
    <row r="15" spans="2:11" ht="31.5">
      <c r="B15" s="30" t="s">
        <v>16</v>
      </c>
      <c r="C15" s="30"/>
      <c r="D15" s="31"/>
      <c r="E15" s="69" t="s">
        <v>17</v>
      </c>
      <c r="F15" s="70"/>
      <c r="G15" s="70"/>
      <c r="H15" s="32">
        <f aca="true" t="shared" si="0" ref="H15:H94">I15+J15</f>
        <v>369000</v>
      </c>
      <c r="I15" s="32">
        <f>I16</f>
        <v>369000</v>
      </c>
      <c r="J15" s="33"/>
      <c r="K15" s="33"/>
    </row>
    <row r="16" spans="2:11" ht="15.75">
      <c r="B16" s="30"/>
      <c r="C16" s="30" t="s">
        <v>18</v>
      </c>
      <c r="D16" s="31"/>
      <c r="E16" s="71" t="s">
        <v>19</v>
      </c>
      <c r="F16" s="72"/>
      <c r="G16" s="70"/>
      <c r="H16" s="32">
        <f t="shared" si="0"/>
        <v>369000</v>
      </c>
      <c r="I16" s="32">
        <f>I17</f>
        <v>369000</v>
      </c>
      <c r="J16" s="33"/>
      <c r="K16" s="33"/>
    </row>
    <row r="17" spans="2:11" ht="63">
      <c r="B17" s="34" t="s">
        <v>20</v>
      </c>
      <c r="C17" s="34" t="s">
        <v>21</v>
      </c>
      <c r="D17" s="35" t="s">
        <v>22</v>
      </c>
      <c r="E17" s="73" t="s">
        <v>23</v>
      </c>
      <c r="F17" s="74" t="s">
        <v>34</v>
      </c>
      <c r="G17" s="75" t="s">
        <v>302</v>
      </c>
      <c r="H17" s="33">
        <f>I17+J17</f>
        <v>369000</v>
      </c>
      <c r="I17" s="33">
        <v>369000</v>
      </c>
      <c r="J17" s="33"/>
      <c r="K17" s="33"/>
    </row>
    <row r="18" spans="2:11" ht="31.5">
      <c r="B18" s="29" t="s">
        <v>24</v>
      </c>
      <c r="C18" s="30"/>
      <c r="D18" s="36"/>
      <c r="E18" s="76" t="s">
        <v>25</v>
      </c>
      <c r="F18" s="70"/>
      <c r="G18" s="70"/>
      <c r="H18" s="32">
        <f t="shared" si="0"/>
        <v>81246068</v>
      </c>
      <c r="I18" s="32">
        <f>I19</f>
        <v>35441169</v>
      </c>
      <c r="J18" s="32">
        <f>J19</f>
        <v>45804899</v>
      </c>
      <c r="K18" s="32">
        <f>K19</f>
        <v>38321014</v>
      </c>
    </row>
    <row r="19" spans="2:11" ht="31.5">
      <c r="B19" s="30" t="s">
        <v>26</v>
      </c>
      <c r="C19" s="30"/>
      <c r="D19" s="36"/>
      <c r="E19" s="76" t="s">
        <v>27</v>
      </c>
      <c r="F19" s="70"/>
      <c r="G19" s="70"/>
      <c r="H19" s="32">
        <f>I19+J19</f>
        <v>81246068</v>
      </c>
      <c r="I19" s="32">
        <f>I20+I23+I34+I30+I42</f>
        <v>35441169</v>
      </c>
      <c r="J19" s="32">
        <f>J20+J23+J34+J30+J42</f>
        <v>45804899</v>
      </c>
      <c r="K19" s="32">
        <f>K20+K23+K34+K30+K42</f>
        <v>38321014</v>
      </c>
    </row>
    <row r="20" spans="2:11" ht="15.75">
      <c r="B20" s="28"/>
      <c r="C20" s="30" t="s">
        <v>18</v>
      </c>
      <c r="D20" s="31"/>
      <c r="E20" s="71" t="s">
        <v>19</v>
      </c>
      <c r="F20" s="70"/>
      <c r="G20" s="70"/>
      <c r="H20" s="32">
        <f t="shared" si="0"/>
        <v>448000</v>
      </c>
      <c r="I20" s="32">
        <f>I21+I22</f>
        <v>448000</v>
      </c>
      <c r="J20" s="32">
        <f>J21+J22</f>
        <v>0</v>
      </c>
      <c r="K20" s="32">
        <f>K21+K22</f>
        <v>0</v>
      </c>
    </row>
    <row r="21" spans="2:11" ht="63">
      <c r="B21" s="34" t="s">
        <v>100</v>
      </c>
      <c r="C21" s="34" t="s">
        <v>21</v>
      </c>
      <c r="D21" s="35" t="s">
        <v>22</v>
      </c>
      <c r="E21" s="73" t="s">
        <v>23</v>
      </c>
      <c r="F21" s="74" t="s">
        <v>34</v>
      </c>
      <c r="G21" s="75" t="s">
        <v>302</v>
      </c>
      <c r="H21" s="33">
        <f t="shared" si="0"/>
        <v>398000</v>
      </c>
      <c r="I21" s="33">
        <v>398000</v>
      </c>
      <c r="J21" s="33"/>
      <c r="K21" s="33"/>
    </row>
    <row r="22" spans="2:11" ht="47.25">
      <c r="B22" s="34" t="s">
        <v>100</v>
      </c>
      <c r="C22" s="34" t="s">
        <v>21</v>
      </c>
      <c r="D22" s="35" t="s">
        <v>22</v>
      </c>
      <c r="E22" s="73" t="s">
        <v>23</v>
      </c>
      <c r="F22" s="77" t="s">
        <v>279</v>
      </c>
      <c r="G22" s="75" t="s">
        <v>301</v>
      </c>
      <c r="H22" s="33">
        <f t="shared" si="0"/>
        <v>50000</v>
      </c>
      <c r="I22" s="33">
        <v>50000</v>
      </c>
      <c r="J22" s="33"/>
      <c r="K22" s="33"/>
    </row>
    <row r="23" spans="2:11" ht="15.75">
      <c r="B23" s="28"/>
      <c r="C23" s="30" t="s">
        <v>28</v>
      </c>
      <c r="D23" s="37"/>
      <c r="E23" s="78" t="s">
        <v>29</v>
      </c>
      <c r="F23" s="70"/>
      <c r="G23" s="70"/>
      <c r="H23" s="32">
        <f t="shared" si="0"/>
        <v>47930636</v>
      </c>
      <c r="I23" s="32">
        <f>I24+I25+I27</f>
        <v>31141634</v>
      </c>
      <c r="J23" s="32">
        <f>J24+J25+J27</f>
        <v>16789002</v>
      </c>
      <c r="K23" s="32">
        <f>K24+K25+K27</f>
        <v>16505117</v>
      </c>
    </row>
    <row r="24" spans="2:11" ht="64.5" customHeight="1">
      <c r="B24" s="38" t="s">
        <v>30</v>
      </c>
      <c r="C24" s="39" t="s">
        <v>31</v>
      </c>
      <c r="D24" s="39" t="s">
        <v>32</v>
      </c>
      <c r="E24" s="79" t="s">
        <v>33</v>
      </c>
      <c r="F24" s="77" t="s">
        <v>62</v>
      </c>
      <c r="G24" s="70" t="s">
        <v>298</v>
      </c>
      <c r="H24" s="33">
        <f t="shared" si="0"/>
        <v>40112886</v>
      </c>
      <c r="I24" s="33">
        <v>26383843</v>
      </c>
      <c r="J24" s="33">
        <v>13729043</v>
      </c>
      <c r="K24" s="33">
        <v>13729043</v>
      </c>
    </row>
    <row r="25" spans="2:11" ht="63">
      <c r="B25" s="38" t="s">
        <v>35</v>
      </c>
      <c r="C25" s="39" t="s">
        <v>36</v>
      </c>
      <c r="D25" s="38" t="s">
        <v>104</v>
      </c>
      <c r="E25" s="80" t="s">
        <v>37</v>
      </c>
      <c r="F25" s="74" t="s">
        <v>62</v>
      </c>
      <c r="G25" s="77" t="s">
        <v>298</v>
      </c>
      <c r="H25" s="33">
        <f t="shared" si="0"/>
        <v>6579580</v>
      </c>
      <c r="I25" s="33">
        <v>3519621</v>
      </c>
      <c r="J25" s="33">
        <v>3059959</v>
      </c>
      <c r="K25" s="33">
        <v>2776074</v>
      </c>
    </row>
    <row r="26" spans="2:11" ht="141.75">
      <c r="B26" s="38"/>
      <c r="C26" s="39"/>
      <c r="D26" s="38"/>
      <c r="E26" s="81" t="s">
        <v>271</v>
      </c>
      <c r="F26" s="74" t="s">
        <v>62</v>
      </c>
      <c r="G26" s="74" t="s">
        <v>298</v>
      </c>
      <c r="H26" s="33">
        <f t="shared" si="0"/>
        <v>43500</v>
      </c>
      <c r="I26" s="33">
        <v>43500</v>
      </c>
      <c r="J26" s="33">
        <v>0</v>
      </c>
      <c r="K26" s="33">
        <v>0</v>
      </c>
    </row>
    <row r="27" spans="2:11" ht="31.5">
      <c r="B27" s="29" t="s">
        <v>38</v>
      </c>
      <c r="C27" s="41" t="s">
        <v>39</v>
      </c>
      <c r="D27" s="30"/>
      <c r="E27" s="78" t="s">
        <v>40</v>
      </c>
      <c r="F27" s="70"/>
      <c r="G27" s="70"/>
      <c r="H27" s="32">
        <f t="shared" si="0"/>
        <v>1238170</v>
      </c>
      <c r="I27" s="32">
        <f>I28+I29</f>
        <v>1238170</v>
      </c>
      <c r="J27" s="33"/>
      <c r="K27" s="33"/>
    </row>
    <row r="28" spans="2:11" ht="63" customHeight="1">
      <c r="B28" s="34" t="s">
        <v>41</v>
      </c>
      <c r="C28" s="42" t="s">
        <v>42</v>
      </c>
      <c r="D28" s="42" t="s">
        <v>43</v>
      </c>
      <c r="E28" s="73" t="s">
        <v>44</v>
      </c>
      <c r="F28" s="74" t="s">
        <v>62</v>
      </c>
      <c r="G28" s="70" t="s">
        <v>298</v>
      </c>
      <c r="H28" s="33">
        <f t="shared" si="0"/>
        <v>978370</v>
      </c>
      <c r="I28" s="33">
        <v>978370</v>
      </c>
      <c r="J28" s="33"/>
      <c r="K28" s="33"/>
    </row>
    <row r="29" spans="2:11" ht="63">
      <c r="B29" s="43" t="s">
        <v>45</v>
      </c>
      <c r="C29" s="39" t="s">
        <v>46</v>
      </c>
      <c r="D29" s="39" t="s">
        <v>43</v>
      </c>
      <c r="E29" s="80" t="s">
        <v>47</v>
      </c>
      <c r="F29" s="74" t="s">
        <v>62</v>
      </c>
      <c r="G29" s="70" t="s">
        <v>298</v>
      </c>
      <c r="H29" s="33">
        <f t="shared" si="0"/>
        <v>259800</v>
      </c>
      <c r="I29" s="33">
        <v>259800</v>
      </c>
      <c r="J29" s="33"/>
      <c r="K29" s="33"/>
    </row>
    <row r="30" spans="2:11" ht="15.75">
      <c r="B30" s="43"/>
      <c r="C30" s="30" t="s">
        <v>152</v>
      </c>
      <c r="D30" s="39"/>
      <c r="E30" s="82" t="s">
        <v>153</v>
      </c>
      <c r="F30" s="74"/>
      <c r="G30" s="70"/>
      <c r="H30" s="32">
        <f aca="true" t="shared" si="1" ref="H30:H39">I30+J30</f>
        <v>8348649</v>
      </c>
      <c r="I30" s="32">
        <f>I32+I31</f>
        <v>3851535</v>
      </c>
      <c r="J30" s="32">
        <f>J32+J31</f>
        <v>4497114</v>
      </c>
      <c r="K30" s="32">
        <f>K32+K31</f>
        <v>4497114</v>
      </c>
    </row>
    <row r="31" spans="2:11" ht="94.5">
      <c r="B31" s="44" t="s">
        <v>199</v>
      </c>
      <c r="C31" s="38" t="s">
        <v>200</v>
      </c>
      <c r="D31" s="38" t="s">
        <v>156</v>
      </c>
      <c r="E31" s="73" t="s">
        <v>245</v>
      </c>
      <c r="F31" s="74" t="s">
        <v>201</v>
      </c>
      <c r="G31" s="70" t="s">
        <v>300</v>
      </c>
      <c r="H31" s="33">
        <f t="shared" si="1"/>
        <v>2649328</v>
      </c>
      <c r="I31" s="33">
        <v>2259527</v>
      </c>
      <c r="J31" s="33">
        <v>389801</v>
      </c>
      <c r="K31" s="33">
        <v>389801</v>
      </c>
    </row>
    <row r="32" spans="1:11" s="14" customFormat="1" ht="47.25">
      <c r="A32" s="13"/>
      <c r="B32" s="34" t="s">
        <v>154</v>
      </c>
      <c r="C32" s="34" t="s">
        <v>155</v>
      </c>
      <c r="D32" s="35" t="s">
        <v>156</v>
      </c>
      <c r="E32" s="73" t="s">
        <v>242</v>
      </c>
      <c r="F32" s="83" t="s">
        <v>165</v>
      </c>
      <c r="G32" s="70" t="s">
        <v>299</v>
      </c>
      <c r="H32" s="33">
        <f t="shared" si="1"/>
        <v>5699321</v>
      </c>
      <c r="I32" s="33">
        <v>1592008</v>
      </c>
      <c r="J32" s="33">
        <v>4107313</v>
      </c>
      <c r="K32" s="33">
        <v>4107313</v>
      </c>
    </row>
    <row r="33" spans="1:11" s="14" customFormat="1" ht="126">
      <c r="A33" s="13"/>
      <c r="B33" s="34"/>
      <c r="C33" s="34"/>
      <c r="D33" s="35"/>
      <c r="E33" s="84" t="s">
        <v>244</v>
      </c>
      <c r="F33" s="83" t="s">
        <v>165</v>
      </c>
      <c r="G33" s="70" t="s">
        <v>299</v>
      </c>
      <c r="H33" s="33">
        <f t="shared" si="1"/>
        <v>3090740</v>
      </c>
      <c r="I33" s="33">
        <v>0</v>
      </c>
      <c r="J33" s="33">
        <v>3090740</v>
      </c>
      <c r="K33" s="33">
        <v>3090740</v>
      </c>
    </row>
    <row r="34" spans="2:11" ht="15.75">
      <c r="B34" s="43"/>
      <c r="C34" s="30" t="s">
        <v>18</v>
      </c>
      <c r="D34" s="31"/>
      <c r="E34" s="71" t="s">
        <v>19</v>
      </c>
      <c r="F34" s="74"/>
      <c r="G34" s="70"/>
      <c r="H34" s="32">
        <f t="shared" si="1"/>
        <v>17318783</v>
      </c>
      <c r="I34" s="32">
        <f>I40+I39+I41+I35</f>
        <v>0</v>
      </c>
      <c r="J34" s="32">
        <f>J40+J39+J41+J35</f>
        <v>17318783</v>
      </c>
      <c r="K34" s="32">
        <f>K40+K39+K41+K35</f>
        <v>17318783</v>
      </c>
    </row>
    <row r="35" spans="2:11" ht="47.25">
      <c r="B35" s="45" t="s">
        <v>239</v>
      </c>
      <c r="C35" s="45" t="s">
        <v>240</v>
      </c>
      <c r="D35" s="46" t="s">
        <v>147</v>
      </c>
      <c r="E35" s="85" t="s">
        <v>241</v>
      </c>
      <c r="F35" s="83" t="s">
        <v>165</v>
      </c>
      <c r="G35" s="70" t="s">
        <v>299</v>
      </c>
      <c r="H35" s="33">
        <f t="shared" si="1"/>
        <v>564916</v>
      </c>
      <c r="I35" s="33"/>
      <c r="J35" s="33">
        <v>564916</v>
      </c>
      <c r="K35" s="33">
        <v>564916</v>
      </c>
    </row>
    <row r="36" spans="2:11" ht="78.75">
      <c r="B36" s="45"/>
      <c r="C36" s="45"/>
      <c r="D36" s="46"/>
      <c r="E36" s="86" t="s">
        <v>246</v>
      </c>
      <c r="F36" s="83" t="s">
        <v>165</v>
      </c>
      <c r="G36" s="70" t="s">
        <v>299</v>
      </c>
      <c r="H36" s="33">
        <f t="shared" si="1"/>
        <v>20000</v>
      </c>
      <c r="I36" s="33"/>
      <c r="J36" s="33">
        <v>20000</v>
      </c>
      <c r="K36" s="33">
        <v>20000</v>
      </c>
    </row>
    <row r="37" spans="2:11" ht="98.25" customHeight="1">
      <c r="B37" s="45"/>
      <c r="C37" s="45"/>
      <c r="D37" s="46"/>
      <c r="E37" s="86" t="s">
        <v>247</v>
      </c>
      <c r="F37" s="83" t="s">
        <v>165</v>
      </c>
      <c r="G37" s="70" t="s">
        <v>299</v>
      </c>
      <c r="H37" s="33">
        <f t="shared" si="1"/>
        <v>20000</v>
      </c>
      <c r="I37" s="33"/>
      <c r="J37" s="33">
        <v>20000</v>
      </c>
      <c r="K37" s="33">
        <v>20000</v>
      </c>
    </row>
    <row r="38" spans="2:11" ht="78.75">
      <c r="B38" s="45"/>
      <c r="C38" s="45"/>
      <c r="D38" s="46"/>
      <c r="E38" s="87" t="s">
        <v>248</v>
      </c>
      <c r="F38" s="83" t="s">
        <v>165</v>
      </c>
      <c r="G38" s="70" t="s">
        <v>299</v>
      </c>
      <c r="H38" s="33">
        <f t="shared" si="1"/>
        <v>20000</v>
      </c>
      <c r="I38" s="33"/>
      <c r="J38" s="33">
        <v>20000</v>
      </c>
      <c r="K38" s="33">
        <v>20000</v>
      </c>
    </row>
    <row r="39" spans="2:11" ht="63" customHeight="1">
      <c r="B39" s="43" t="s">
        <v>168</v>
      </c>
      <c r="C39" s="38" t="s">
        <v>169</v>
      </c>
      <c r="D39" s="47" t="s">
        <v>147</v>
      </c>
      <c r="E39" s="88" t="s">
        <v>170</v>
      </c>
      <c r="F39" s="74" t="s">
        <v>62</v>
      </c>
      <c r="G39" s="70" t="s">
        <v>298</v>
      </c>
      <c r="H39" s="33">
        <f t="shared" si="1"/>
        <v>467903</v>
      </c>
      <c r="I39" s="33"/>
      <c r="J39" s="33">
        <v>467903</v>
      </c>
      <c r="K39" s="33">
        <v>467903</v>
      </c>
    </row>
    <row r="40" spans="2:11" ht="63">
      <c r="B40" s="43" t="s">
        <v>151</v>
      </c>
      <c r="C40" s="38" t="s">
        <v>148</v>
      </c>
      <c r="D40" s="47" t="s">
        <v>22</v>
      </c>
      <c r="E40" s="89" t="s">
        <v>150</v>
      </c>
      <c r="F40" s="74" t="s">
        <v>62</v>
      </c>
      <c r="G40" s="70" t="s">
        <v>298</v>
      </c>
      <c r="H40" s="33">
        <f t="shared" si="0"/>
        <v>3161964</v>
      </c>
      <c r="I40" s="32"/>
      <c r="J40" s="33">
        <v>3161964</v>
      </c>
      <c r="K40" s="33">
        <v>3161964</v>
      </c>
    </row>
    <row r="41" spans="2:11" ht="63">
      <c r="B41" s="43" t="s">
        <v>228</v>
      </c>
      <c r="C41" s="38" t="s">
        <v>229</v>
      </c>
      <c r="D41" s="47" t="s">
        <v>22</v>
      </c>
      <c r="E41" s="73" t="s">
        <v>230</v>
      </c>
      <c r="F41" s="74" t="s">
        <v>62</v>
      </c>
      <c r="G41" s="70" t="s">
        <v>298</v>
      </c>
      <c r="H41" s="33">
        <f t="shared" si="0"/>
        <v>13124000</v>
      </c>
      <c r="I41" s="32"/>
      <c r="J41" s="33">
        <v>13124000</v>
      </c>
      <c r="K41" s="33">
        <v>13124000</v>
      </c>
    </row>
    <row r="42" spans="2:11" ht="17.25" customHeight="1">
      <c r="B42" s="43"/>
      <c r="C42" s="48" t="s">
        <v>253</v>
      </c>
      <c r="D42" s="48"/>
      <c r="E42" s="90" t="s">
        <v>254</v>
      </c>
      <c r="F42" s="74"/>
      <c r="G42" s="70"/>
      <c r="H42" s="32">
        <f>I42+J42</f>
        <v>7200000</v>
      </c>
      <c r="I42" s="32">
        <f>I43</f>
        <v>0</v>
      </c>
      <c r="J42" s="32">
        <f>J43</f>
        <v>7200000</v>
      </c>
      <c r="K42" s="32">
        <f>K43</f>
        <v>0</v>
      </c>
    </row>
    <row r="43" spans="2:11" ht="47.25">
      <c r="B43" s="49" t="s">
        <v>249</v>
      </c>
      <c r="C43" s="49" t="s">
        <v>250</v>
      </c>
      <c r="D43" s="50" t="s">
        <v>251</v>
      </c>
      <c r="E43" s="91" t="s">
        <v>252</v>
      </c>
      <c r="F43" s="83" t="s">
        <v>164</v>
      </c>
      <c r="G43" s="75" t="s">
        <v>290</v>
      </c>
      <c r="H43" s="33">
        <f>I43+J43</f>
        <v>7200000</v>
      </c>
      <c r="I43" s="32"/>
      <c r="J43" s="33">
        <v>7200000</v>
      </c>
      <c r="K43" s="33"/>
    </row>
    <row r="44" spans="2:11" ht="94.5">
      <c r="B44" s="43"/>
      <c r="C44" s="48"/>
      <c r="D44" s="48"/>
      <c r="E44" s="84" t="s">
        <v>243</v>
      </c>
      <c r="F44" s="83" t="s">
        <v>164</v>
      </c>
      <c r="G44" s="75" t="s">
        <v>290</v>
      </c>
      <c r="H44" s="33">
        <f t="shared" si="0"/>
        <v>6000000</v>
      </c>
      <c r="I44" s="32"/>
      <c r="J44" s="33">
        <v>6000000</v>
      </c>
      <c r="K44" s="33"/>
    </row>
    <row r="45" spans="2:11" ht="126">
      <c r="B45" s="43"/>
      <c r="C45" s="48"/>
      <c r="D45" s="48"/>
      <c r="E45" s="84" t="s">
        <v>244</v>
      </c>
      <c r="F45" s="83" t="s">
        <v>164</v>
      </c>
      <c r="G45" s="75" t="s">
        <v>290</v>
      </c>
      <c r="H45" s="33">
        <f t="shared" si="0"/>
        <v>1200000</v>
      </c>
      <c r="I45" s="32"/>
      <c r="J45" s="33">
        <v>1200000</v>
      </c>
      <c r="K45" s="33"/>
    </row>
    <row r="46" spans="2:11" ht="47.25">
      <c r="B46" s="30" t="s">
        <v>48</v>
      </c>
      <c r="C46" s="30"/>
      <c r="D46" s="37"/>
      <c r="E46" s="71" t="s">
        <v>49</v>
      </c>
      <c r="F46" s="70"/>
      <c r="G46" s="70"/>
      <c r="H46" s="32">
        <f t="shared" si="0"/>
        <v>44838653</v>
      </c>
      <c r="I46" s="32">
        <f>I47</f>
        <v>12626057</v>
      </c>
      <c r="J46" s="32">
        <f>J47</f>
        <v>32212596</v>
      </c>
      <c r="K46" s="32">
        <f>K47</f>
        <v>32212596</v>
      </c>
    </row>
    <row r="47" spans="2:11" ht="47.25">
      <c r="B47" s="30" t="s">
        <v>50</v>
      </c>
      <c r="C47" s="30"/>
      <c r="D47" s="37"/>
      <c r="E47" s="71" t="s">
        <v>51</v>
      </c>
      <c r="F47" s="70"/>
      <c r="G47" s="70"/>
      <c r="H47" s="32">
        <f t="shared" si="0"/>
        <v>44838653</v>
      </c>
      <c r="I47" s="32">
        <f>I48+I55+I57</f>
        <v>12626057</v>
      </c>
      <c r="J47" s="32">
        <f>J48+J55+J57</f>
        <v>32212596</v>
      </c>
      <c r="K47" s="32">
        <f>K48+K55+K57</f>
        <v>32212596</v>
      </c>
    </row>
    <row r="48" spans="2:11" ht="15.75">
      <c r="B48" s="28"/>
      <c r="C48" s="30" t="s">
        <v>52</v>
      </c>
      <c r="D48" s="37"/>
      <c r="E48" s="71" t="s">
        <v>53</v>
      </c>
      <c r="F48" s="70"/>
      <c r="G48" s="70"/>
      <c r="H48" s="32">
        <f>I48+J48</f>
        <v>33673527</v>
      </c>
      <c r="I48" s="32">
        <f>I50+I51+I53+I49+I52+I54</f>
        <v>11884967</v>
      </c>
      <c r="J48" s="32">
        <f>J50+J51+J53+J49+J52+J54</f>
        <v>21788560</v>
      </c>
      <c r="K48" s="32">
        <f>K50+K51+K53+K49+K52+K54</f>
        <v>21788560</v>
      </c>
    </row>
    <row r="49" spans="2:11" ht="47.25" customHeight="1">
      <c r="B49" s="51" t="s">
        <v>136</v>
      </c>
      <c r="C49" s="38" t="s">
        <v>118</v>
      </c>
      <c r="D49" s="38" t="s">
        <v>137</v>
      </c>
      <c r="E49" s="88" t="s">
        <v>138</v>
      </c>
      <c r="F49" s="83" t="s">
        <v>139</v>
      </c>
      <c r="G49" s="70" t="s">
        <v>140</v>
      </c>
      <c r="H49" s="33">
        <f t="shared" si="0"/>
        <v>19575078</v>
      </c>
      <c r="I49" s="33">
        <v>4641961</v>
      </c>
      <c r="J49" s="33">
        <v>14933117</v>
      </c>
      <c r="K49" s="33">
        <v>14933117</v>
      </c>
    </row>
    <row r="50" spans="2:11" ht="47.25">
      <c r="B50" s="51" t="s">
        <v>54</v>
      </c>
      <c r="C50" s="38" t="s">
        <v>55</v>
      </c>
      <c r="D50" s="40" t="s">
        <v>56</v>
      </c>
      <c r="E50" s="88" t="s">
        <v>57</v>
      </c>
      <c r="F50" s="74" t="s">
        <v>63</v>
      </c>
      <c r="G50" s="70" t="s">
        <v>291</v>
      </c>
      <c r="H50" s="33">
        <f>I50+J50</f>
        <v>822501</v>
      </c>
      <c r="I50" s="33">
        <v>261651</v>
      </c>
      <c r="J50" s="33">
        <v>560850</v>
      </c>
      <c r="K50" s="33">
        <v>560850</v>
      </c>
    </row>
    <row r="51" spans="2:11" ht="47.25">
      <c r="B51" s="51" t="s">
        <v>58</v>
      </c>
      <c r="C51" s="38" t="s">
        <v>59</v>
      </c>
      <c r="D51" s="40" t="s">
        <v>60</v>
      </c>
      <c r="E51" s="88" t="s">
        <v>61</v>
      </c>
      <c r="F51" s="74" t="s">
        <v>63</v>
      </c>
      <c r="G51" s="70" t="s">
        <v>291</v>
      </c>
      <c r="H51" s="33">
        <f>I51+J51</f>
        <v>510890</v>
      </c>
      <c r="I51" s="33">
        <v>441890</v>
      </c>
      <c r="J51" s="33">
        <v>69000</v>
      </c>
      <c r="K51" s="33">
        <v>69000</v>
      </c>
    </row>
    <row r="52" spans="2:11" ht="47.25">
      <c r="B52" s="51" t="s">
        <v>141</v>
      </c>
      <c r="C52" s="38" t="s">
        <v>142</v>
      </c>
      <c r="D52" s="40" t="s">
        <v>60</v>
      </c>
      <c r="E52" s="88" t="s">
        <v>143</v>
      </c>
      <c r="F52" s="83" t="s">
        <v>139</v>
      </c>
      <c r="G52" s="70" t="s">
        <v>291</v>
      </c>
      <c r="H52" s="33">
        <f t="shared" si="0"/>
        <v>1973489</v>
      </c>
      <c r="I52" s="33">
        <v>479570</v>
      </c>
      <c r="J52" s="33">
        <v>1493919</v>
      </c>
      <c r="K52" s="33">
        <v>1493919</v>
      </c>
    </row>
    <row r="53" spans="2:11" ht="47.25">
      <c r="B53" s="51" t="s">
        <v>132</v>
      </c>
      <c r="C53" s="38" t="s">
        <v>133</v>
      </c>
      <c r="D53" s="40" t="s">
        <v>60</v>
      </c>
      <c r="E53" s="73" t="s">
        <v>134</v>
      </c>
      <c r="F53" s="74" t="s">
        <v>63</v>
      </c>
      <c r="G53" s="70" t="s">
        <v>291</v>
      </c>
      <c r="H53" s="33">
        <f t="shared" si="0"/>
        <v>10059678</v>
      </c>
      <c r="I53" s="33">
        <v>5653278</v>
      </c>
      <c r="J53" s="33">
        <v>4406400</v>
      </c>
      <c r="K53" s="33">
        <v>4406400</v>
      </c>
    </row>
    <row r="54" spans="2:11" ht="47.25">
      <c r="B54" s="51" t="s">
        <v>222</v>
      </c>
      <c r="C54" s="38" t="s">
        <v>223</v>
      </c>
      <c r="D54" s="40" t="s">
        <v>60</v>
      </c>
      <c r="E54" s="89" t="s">
        <v>224</v>
      </c>
      <c r="F54" s="74" t="s">
        <v>63</v>
      </c>
      <c r="G54" s="70" t="s">
        <v>291</v>
      </c>
      <c r="H54" s="33">
        <f t="shared" si="0"/>
        <v>731891</v>
      </c>
      <c r="I54" s="33">
        <v>406617</v>
      </c>
      <c r="J54" s="33">
        <v>325274</v>
      </c>
      <c r="K54" s="33">
        <v>325274</v>
      </c>
    </row>
    <row r="55" spans="2:11" ht="15.75">
      <c r="B55" s="28"/>
      <c r="C55" s="30" t="s">
        <v>64</v>
      </c>
      <c r="D55" s="35"/>
      <c r="E55" s="92" t="s">
        <v>65</v>
      </c>
      <c r="F55" s="70"/>
      <c r="G55" s="70"/>
      <c r="H55" s="32">
        <f t="shared" si="0"/>
        <v>883490</v>
      </c>
      <c r="I55" s="32">
        <f>I56</f>
        <v>741090</v>
      </c>
      <c r="J55" s="32">
        <f>J56</f>
        <v>142400</v>
      </c>
      <c r="K55" s="32">
        <f>K56</f>
        <v>142400</v>
      </c>
    </row>
    <row r="56" spans="2:11" ht="47.25">
      <c r="B56" s="51" t="s">
        <v>66</v>
      </c>
      <c r="C56" s="38" t="s">
        <v>67</v>
      </c>
      <c r="D56" s="35" t="s">
        <v>68</v>
      </c>
      <c r="E56" s="88" t="s">
        <v>69</v>
      </c>
      <c r="F56" s="74" t="s">
        <v>63</v>
      </c>
      <c r="G56" s="70" t="s">
        <v>291</v>
      </c>
      <c r="H56" s="33">
        <f t="shared" si="0"/>
        <v>883490</v>
      </c>
      <c r="I56" s="33">
        <v>741090</v>
      </c>
      <c r="J56" s="33">
        <v>142400</v>
      </c>
      <c r="K56" s="33">
        <v>142400</v>
      </c>
    </row>
    <row r="57" spans="2:11" ht="15.75">
      <c r="B57" s="51"/>
      <c r="C57" s="30" t="s">
        <v>18</v>
      </c>
      <c r="D57" s="35"/>
      <c r="E57" s="71" t="s">
        <v>19</v>
      </c>
      <c r="F57" s="74"/>
      <c r="G57" s="70"/>
      <c r="H57" s="32">
        <f>I57+J57</f>
        <v>10281636</v>
      </c>
      <c r="I57" s="32">
        <f>I58+I59+I60</f>
        <v>0</v>
      </c>
      <c r="J57" s="32">
        <f>J58+J59+J60</f>
        <v>10281636</v>
      </c>
      <c r="K57" s="32">
        <f>K58+K59+K60</f>
        <v>10281636</v>
      </c>
    </row>
    <row r="58" spans="2:11" ht="47.25">
      <c r="B58" s="51" t="s">
        <v>144</v>
      </c>
      <c r="C58" s="38" t="s">
        <v>146</v>
      </c>
      <c r="D58" s="35" t="s">
        <v>147</v>
      </c>
      <c r="E58" s="88" t="s">
        <v>149</v>
      </c>
      <c r="F58" s="83" t="s">
        <v>139</v>
      </c>
      <c r="G58" s="70" t="s">
        <v>291</v>
      </c>
      <c r="H58" s="33">
        <f>I58+J58</f>
        <v>2652037</v>
      </c>
      <c r="I58" s="33"/>
      <c r="J58" s="33">
        <v>2652037</v>
      </c>
      <c r="K58" s="33">
        <v>2652037</v>
      </c>
    </row>
    <row r="59" spans="2:11" ht="47.25">
      <c r="B59" s="51" t="s">
        <v>145</v>
      </c>
      <c r="C59" s="38" t="s">
        <v>148</v>
      </c>
      <c r="D59" s="35" t="s">
        <v>22</v>
      </c>
      <c r="E59" s="88" t="s">
        <v>150</v>
      </c>
      <c r="F59" s="83" t="s">
        <v>139</v>
      </c>
      <c r="G59" s="70" t="s">
        <v>291</v>
      </c>
      <c r="H59" s="33">
        <f>I59+J59</f>
        <v>2045320</v>
      </c>
      <c r="I59" s="33"/>
      <c r="J59" s="33">
        <v>2045320</v>
      </c>
      <c r="K59" s="33">
        <v>2045320</v>
      </c>
    </row>
    <row r="60" spans="2:11" ht="47.25">
      <c r="B60" s="51" t="s">
        <v>225</v>
      </c>
      <c r="C60" s="38" t="s">
        <v>226</v>
      </c>
      <c r="D60" s="35" t="s">
        <v>22</v>
      </c>
      <c r="E60" s="88" t="s">
        <v>227</v>
      </c>
      <c r="F60" s="83" t="s">
        <v>139</v>
      </c>
      <c r="G60" s="70" t="s">
        <v>291</v>
      </c>
      <c r="H60" s="33">
        <f>I60+J60</f>
        <v>5584279</v>
      </c>
      <c r="I60" s="33"/>
      <c r="J60" s="33">
        <v>5584279</v>
      </c>
      <c r="K60" s="33">
        <v>5584279</v>
      </c>
    </row>
    <row r="61" spans="2:11" ht="31.5">
      <c r="B61" s="29" t="s">
        <v>70</v>
      </c>
      <c r="C61" s="30"/>
      <c r="D61" s="36"/>
      <c r="E61" s="93" t="s">
        <v>71</v>
      </c>
      <c r="F61" s="70"/>
      <c r="G61" s="70"/>
      <c r="H61" s="32">
        <f t="shared" si="0"/>
        <v>4541240</v>
      </c>
      <c r="I61" s="32">
        <f>I62</f>
        <v>3067313</v>
      </c>
      <c r="J61" s="32">
        <f>J62</f>
        <v>1473927</v>
      </c>
      <c r="K61" s="32">
        <f>K62</f>
        <v>1473927</v>
      </c>
    </row>
    <row r="62" spans="2:11" ht="31.5">
      <c r="B62" s="30" t="s">
        <v>72</v>
      </c>
      <c r="C62" s="30"/>
      <c r="D62" s="36"/>
      <c r="E62" s="93" t="s">
        <v>73</v>
      </c>
      <c r="F62" s="70"/>
      <c r="G62" s="70"/>
      <c r="H62" s="32">
        <f t="shared" si="0"/>
        <v>4541240</v>
      </c>
      <c r="I62" s="32">
        <f>I63+I73</f>
        <v>3067313</v>
      </c>
      <c r="J62" s="32">
        <f>J63+J73</f>
        <v>1473927</v>
      </c>
      <c r="K62" s="32">
        <f>K63+K73</f>
        <v>1473927</v>
      </c>
    </row>
    <row r="63" spans="2:11" ht="15.75">
      <c r="B63" s="28"/>
      <c r="C63" s="30" t="s">
        <v>74</v>
      </c>
      <c r="D63" s="36"/>
      <c r="E63" s="93" t="s">
        <v>75</v>
      </c>
      <c r="F63" s="70"/>
      <c r="G63" s="70"/>
      <c r="H63" s="32">
        <f>I63+J63</f>
        <v>4155166</v>
      </c>
      <c r="I63" s="32">
        <f>I65+I66+I67+I68+I70+I71+I72+I69+I64</f>
        <v>3067313</v>
      </c>
      <c r="J63" s="32">
        <f>J65+J66+J67+J68+J70+J71+J72+J69+J64</f>
        <v>1087853</v>
      </c>
      <c r="K63" s="32">
        <f>K65+K66+K67+K68+K70+K71+K72+K69+K64</f>
        <v>1087853</v>
      </c>
    </row>
    <row r="64" spans="2:11" ht="47.25">
      <c r="B64" s="34" t="s">
        <v>273</v>
      </c>
      <c r="C64" s="34" t="s">
        <v>274</v>
      </c>
      <c r="D64" s="35" t="s">
        <v>126</v>
      </c>
      <c r="E64" s="94" t="s">
        <v>275</v>
      </c>
      <c r="F64" s="70" t="s">
        <v>109</v>
      </c>
      <c r="G64" s="75" t="s">
        <v>286</v>
      </c>
      <c r="H64" s="33">
        <f>I64+J64</f>
        <v>4187</v>
      </c>
      <c r="I64" s="33">
        <v>4187</v>
      </c>
      <c r="J64" s="32"/>
      <c r="K64" s="32"/>
    </row>
    <row r="65" spans="2:11" ht="47.25">
      <c r="B65" s="34" t="s">
        <v>105</v>
      </c>
      <c r="C65" s="34" t="s">
        <v>106</v>
      </c>
      <c r="D65" s="35" t="s">
        <v>107</v>
      </c>
      <c r="E65" s="73" t="s">
        <v>108</v>
      </c>
      <c r="F65" s="70" t="s">
        <v>109</v>
      </c>
      <c r="G65" s="75" t="s">
        <v>286</v>
      </c>
      <c r="H65" s="33">
        <f t="shared" si="0"/>
        <v>161760</v>
      </c>
      <c r="I65" s="33">
        <v>161760</v>
      </c>
      <c r="J65" s="33"/>
      <c r="K65" s="33"/>
    </row>
    <row r="66" spans="2:11" ht="47.25">
      <c r="B66" s="34" t="s">
        <v>110</v>
      </c>
      <c r="C66" s="34" t="s">
        <v>111</v>
      </c>
      <c r="D66" s="35" t="s">
        <v>107</v>
      </c>
      <c r="E66" s="73" t="s">
        <v>112</v>
      </c>
      <c r="F66" s="70" t="s">
        <v>109</v>
      </c>
      <c r="G66" s="75" t="s">
        <v>286</v>
      </c>
      <c r="H66" s="33">
        <f t="shared" si="0"/>
        <v>666700</v>
      </c>
      <c r="I66" s="33">
        <v>666700</v>
      </c>
      <c r="J66" s="33"/>
      <c r="K66" s="33"/>
    </row>
    <row r="67" spans="2:11" ht="47.25">
      <c r="B67" s="34" t="s">
        <v>113</v>
      </c>
      <c r="C67" s="34" t="s">
        <v>114</v>
      </c>
      <c r="D67" s="35" t="s">
        <v>107</v>
      </c>
      <c r="E67" s="73" t="s">
        <v>115</v>
      </c>
      <c r="F67" s="70" t="s">
        <v>109</v>
      </c>
      <c r="G67" s="75" t="s">
        <v>286</v>
      </c>
      <c r="H67" s="33">
        <f t="shared" si="0"/>
        <v>400000</v>
      </c>
      <c r="I67" s="33">
        <v>400000</v>
      </c>
      <c r="J67" s="33"/>
      <c r="K67" s="33"/>
    </row>
    <row r="68" spans="2:11" ht="63">
      <c r="B68" s="34" t="s">
        <v>116</v>
      </c>
      <c r="C68" s="34" t="s">
        <v>117</v>
      </c>
      <c r="D68" s="35" t="s">
        <v>118</v>
      </c>
      <c r="E68" s="73" t="s">
        <v>119</v>
      </c>
      <c r="F68" s="70" t="s">
        <v>109</v>
      </c>
      <c r="G68" s="75" t="s">
        <v>286</v>
      </c>
      <c r="H68" s="33">
        <f t="shared" si="0"/>
        <v>2054646</v>
      </c>
      <c r="I68" s="33">
        <v>966793</v>
      </c>
      <c r="J68" s="33">
        <v>1087853</v>
      </c>
      <c r="K68" s="33">
        <v>1087853</v>
      </c>
    </row>
    <row r="69" spans="2:11" ht="47.25">
      <c r="B69" s="34" t="s">
        <v>189</v>
      </c>
      <c r="C69" s="34" t="s">
        <v>190</v>
      </c>
      <c r="D69" s="35" t="s">
        <v>89</v>
      </c>
      <c r="E69" s="73" t="s">
        <v>191</v>
      </c>
      <c r="F69" s="70" t="s">
        <v>109</v>
      </c>
      <c r="G69" s="75" t="s">
        <v>286</v>
      </c>
      <c r="H69" s="33">
        <f t="shared" si="0"/>
        <v>79775</v>
      </c>
      <c r="I69" s="33">
        <v>79775</v>
      </c>
      <c r="J69" s="33"/>
      <c r="K69" s="33"/>
    </row>
    <row r="70" spans="2:11" ht="94.5">
      <c r="B70" s="34" t="s">
        <v>120</v>
      </c>
      <c r="C70" s="34" t="s">
        <v>121</v>
      </c>
      <c r="D70" s="35" t="s">
        <v>122</v>
      </c>
      <c r="E70" s="73" t="s">
        <v>123</v>
      </c>
      <c r="F70" s="70" t="s">
        <v>109</v>
      </c>
      <c r="G70" s="75" t="s">
        <v>286</v>
      </c>
      <c r="H70" s="33">
        <f t="shared" si="0"/>
        <v>141098</v>
      </c>
      <c r="I70" s="33">
        <v>141098</v>
      </c>
      <c r="J70" s="33"/>
      <c r="K70" s="33"/>
    </row>
    <row r="71" spans="2:11" ht="47.25">
      <c r="B71" s="34" t="s">
        <v>124</v>
      </c>
      <c r="C71" s="34" t="s">
        <v>125</v>
      </c>
      <c r="D71" s="35" t="s">
        <v>126</v>
      </c>
      <c r="E71" s="73" t="s">
        <v>127</v>
      </c>
      <c r="F71" s="70" t="s">
        <v>109</v>
      </c>
      <c r="G71" s="75" t="s">
        <v>286</v>
      </c>
      <c r="H71" s="33">
        <f t="shared" si="0"/>
        <v>147000</v>
      </c>
      <c r="I71" s="33">
        <v>147000</v>
      </c>
      <c r="J71" s="33"/>
      <c r="K71" s="33"/>
    </row>
    <row r="72" spans="2:11" ht="47.25">
      <c r="B72" s="34" t="s">
        <v>128</v>
      </c>
      <c r="C72" s="34" t="s">
        <v>129</v>
      </c>
      <c r="D72" s="35" t="s">
        <v>55</v>
      </c>
      <c r="E72" s="73" t="s">
        <v>130</v>
      </c>
      <c r="F72" s="70" t="s">
        <v>109</v>
      </c>
      <c r="G72" s="75" t="s">
        <v>286</v>
      </c>
      <c r="H72" s="33">
        <f t="shared" si="0"/>
        <v>500000</v>
      </c>
      <c r="I72" s="33">
        <v>500000</v>
      </c>
      <c r="J72" s="33"/>
      <c r="K72" s="33"/>
    </row>
    <row r="73" spans="1:11" s="17" customFormat="1" ht="15.75">
      <c r="A73" s="16"/>
      <c r="B73" s="52"/>
      <c r="C73" s="30" t="s">
        <v>152</v>
      </c>
      <c r="D73" s="41"/>
      <c r="E73" s="82" t="s">
        <v>153</v>
      </c>
      <c r="F73" s="95"/>
      <c r="G73" s="96"/>
      <c r="H73" s="32">
        <f t="shared" si="0"/>
        <v>386074</v>
      </c>
      <c r="I73" s="32">
        <f>I74</f>
        <v>0</v>
      </c>
      <c r="J73" s="32">
        <f>J74</f>
        <v>386074</v>
      </c>
      <c r="K73" s="32">
        <f>K74</f>
        <v>386074</v>
      </c>
    </row>
    <row r="74" spans="2:11" ht="94.5">
      <c r="B74" s="34" t="s">
        <v>264</v>
      </c>
      <c r="C74" s="34" t="s">
        <v>265</v>
      </c>
      <c r="D74" s="35" t="s">
        <v>266</v>
      </c>
      <c r="E74" s="73" t="s">
        <v>267</v>
      </c>
      <c r="F74" s="70" t="s">
        <v>109</v>
      </c>
      <c r="G74" s="75" t="s">
        <v>286</v>
      </c>
      <c r="H74" s="33">
        <f t="shared" si="0"/>
        <v>386074</v>
      </c>
      <c r="I74" s="33"/>
      <c r="J74" s="33">
        <v>386074</v>
      </c>
      <c r="K74" s="33">
        <v>386074</v>
      </c>
    </row>
    <row r="75" spans="2:11" ht="31.5">
      <c r="B75" s="29" t="s">
        <v>192</v>
      </c>
      <c r="C75" s="53"/>
      <c r="D75" s="36"/>
      <c r="E75" s="90" t="s">
        <v>193</v>
      </c>
      <c r="F75" s="70"/>
      <c r="G75" s="75"/>
      <c r="H75" s="33">
        <f aca="true" t="shared" si="2" ref="H75:I77">H76</f>
        <v>579173</v>
      </c>
      <c r="I75" s="33">
        <f t="shared" si="2"/>
        <v>220173</v>
      </c>
      <c r="J75" s="33">
        <f aca="true" t="shared" si="3" ref="J75:K77">J76</f>
        <v>359000</v>
      </c>
      <c r="K75" s="33">
        <f t="shared" si="3"/>
        <v>359000</v>
      </c>
    </row>
    <row r="76" spans="2:11" ht="31.5">
      <c r="B76" s="29" t="s">
        <v>194</v>
      </c>
      <c r="C76" s="53"/>
      <c r="D76" s="36"/>
      <c r="E76" s="90" t="s">
        <v>195</v>
      </c>
      <c r="F76" s="70"/>
      <c r="G76" s="75"/>
      <c r="H76" s="33">
        <f t="shared" si="2"/>
        <v>579173</v>
      </c>
      <c r="I76" s="33">
        <f t="shared" si="2"/>
        <v>220173</v>
      </c>
      <c r="J76" s="33">
        <f t="shared" si="3"/>
        <v>359000</v>
      </c>
      <c r="K76" s="33">
        <f t="shared" si="3"/>
        <v>359000</v>
      </c>
    </row>
    <row r="77" spans="2:11" ht="15.75">
      <c r="B77" s="29"/>
      <c r="C77" s="54">
        <v>3000</v>
      </c>
      <c r="D77" s="55"/>
      <c r="E77" s="97" t="s">
        <v>75</v>
      </c>
      <c r="F77" s="70"/>
      <c r="G77" s="98"/>
      <c r="H77" s="33">
        <f t="shared" si="2"/>
        <v>579173</v>
      </c>
      <c r="I77" s="33">
        <f t="shared" si="2"/>
        <v>220173</v>
      </c>
      <c r="J77" s="33">
        <f t="shared" si="3"/>
        <v>359000</v>
      </c>
      <c r="K77" s="33">
        <f t="shared" si="3"/>
        <v>359000</v>
      </c>
    </row>
    <row r="78" spans="2:11" ht="78.75" customHeight="1">
      <c r="B78" s="34" t="s">
        <v>196</v>
      </c>
      <c r="C78" s="34" t="s">
        <v>197</v>
      </c>
      <c r="D78" s="35" t="s">
        <v>89</v>
      </c>
      <c r="E78" s="73" t="s">
        <v>198</v>
      </c>
      <c r="F78" s="99" t="s">
        <v>214</v>
      </c>
      <c r="G78" s="98" t="s">
        <v>297</v>
      </c>
      <c r="H78" s="33">
        <f>I78+J78</f>
        <v>579173</v>
      </c>
      <c r="I78" s="33">
        <v>220173</v>
      </c>
      <c r="J78" s="33">
        <v>359000</v>
      </c>
      <c r="K78" s="33">
        <v>359000</v>
      </c>
    </row>
    <row r="79" spans="2:11" ht="31.5">
      <c r="B79" s="29" t="s">
        <v>76</v>
      </c>
      <c r="C79" s="30"/>
      <c r="D79" s="30"/>
      <c r="E79" s="100" t="s">
        <v>77</v>
      </c>
      <c r="F79" s="70"/>
      <c r="G79" s="70"/>
      <c r="H79" s="32">
        <f>I79+J79</f>
        <v>9627080</v>
      </c>
      <c r="I79" s="32">
        <f>I80</f>
        <v>8711730</v>
      </c>
      <c r="J79" s="32">
        <f>J80</f>
        <v>915350</v>
      </c>
      <c r="K79" s="32">
        <f>K80</f>
        <v>833020</v>
      </c>
    </row>
    <row r="80" spans="2:11" ht="31.5">
      <c r="B80" s="29" t="s">
        <v>78</v>
      </c>
      <c r="C80" s="30"/>
      <c r="D80" s="30"/>
      <c r="E80" s="100" t="s">
        <v>79</v>
      </c>
      <c r="F80" s="70"/>
      <c r="G80" s="70"/>
      <c r="H80" s="32">
        <f t="shared" si="0"/>
        <v>9627080</v>
      </c>
      <c r="I80" s="32">
        <f>I86+I81+I88</f>
        <v>8711730</v>
      </c>
      <c r="J80" s="32">
        <f>J86+J81+J88</f>
        <v>915350</v>
      </c>
      <c r="K80" s="32">
        <f>K86+K81+K88</f>
        <v>833020</v>
      </c>
    </row>
    <row r="81" spans="2:11" ht="15.75">
      <c r="B81" s="29"/>
      <c r="C81" s="30" t="s">
        <v>171</v>
      </c>
      <c r="D81" s="30"/>
      <c r="E81" s="97" t="s">
        <v>172</v>
      </c>
      <c r="F81" s="70"/>
      <c r="G81" s="70"/>
      <c r="H81" s="32">
        <f>I81+J81</f>
        <v>8983320</v>
      </c>
      <c r="I81" s="32">
        <f>I82+I83+I84+I85</f>
        <v>8200200</v>
      </c>
      <c r="J81" s="32">
        <f>J82+J83+J84+J85</f>
        <v>783120</v>
      </c>
      <c r="K81" s="32">
        <f>K82+K83+K84+K85</f>
        <v>783120</v>
      </c>
    </row>
    <row r="82" spans="1:11" s="14" customFormat="1" ht="47.25">
      <c r="A82" s="13"/>
      <c r="B82" s="34" t="s">
        <v>173</v>
      </c>
      <c r="C82" s="34" t="s">
        <v>174</v>
      </c>
      <c r="D82" s="35" t="s">
        <v>175</v>
      </c>
      <c r="E82" s="73" t="s">
        <v>176</v>
      </c>
      <c r="F82" s="70" t="s">
        <v>177</v>
      </c>
      <c r="G82" s="75" t="s">
        <v>296</v>
      </c>
      <c r="H82" s="33">
        <f>I82+J82</f>
        <v>11300</v>
      </c>
      <c r="I82" s="33">
        <v>11300</v>
      </c>
      <c r="J82" s="33"/>
      <c r="K82" s="33"/>
    </row>
    <row r="83" spans="1:11" s="14" customFormat="1" ht="47.25">
      <c r="A83" s="13"/>
      <c r="B83" s="34" t="s">
        <v>178</v>
      </c>
      <c r="C83" s="34" t="s">
        <v>179</v>
      </c>
      <c r="D83" s="35" t="s">
        <v>175</v>
      </c>
      <c r="E83" s="73" t="s">
        <v>180</v>
      </c>
      <c r="F83" s="70" t="s">
        <v>177</v>
      </c>
      <c r="G83" s="75" t="s">
        <v>296</v>
      </c>
      <c r="H83" s="33">
        <f>I83+J83</f>
        <v>8046100</v>
      </c>
      <c r="I83" s="33">
        <v>7946700</v>
      </c>
      <c r="J83" s="33">
        <v>99400</v>
      </c>
      <c r="K83" s="33">
        <v>99400</v>
      </c>
    </row>
    <row r="84" spans="1:11" s="14" customFormat="1" ht="47.25">
      <c r="A84" s="13"/>
      <c r="B84" s="34" t="s">
        <v>181</v>
      </c>
      <c r="C84" s="34" t="s">
        <v>182</v>
      </c>
      <c r="D84" s="35" t="s">
        <v>183</v>
      </c>
      <c r="E84" s="73" t="s">
        <v>184</v>
      </c>
      <c r="F84" s="70" t="s">
        <v>177</v>
      </c>
      <c r="G84" s="75" t="s">
        <v>296</v>
      </c>
      <c r="H84" s="33">
        <f>I84+J84</f>
        <v>811620</v>
      </c>
      <c r="I84" s="33">
        <v>167900</v>
      </c>
      <c r="J84" s="33">
        <v>643720</v>
      </c>
      <c r="K84" s="33">
        <v>643720</v>
      </c>
    </row>
    <row r="85" spans="1:11" s="14" customFormat="1" ht="47.25">
      <c r="A85" s="13"/>
      <c r="B85" s="34" t="s">
        <v>185</v>
      </c>
      <c r="C85" s="34" t="s">
        <v>186</v>
      </c>
      <c r="D85" s="35" t="s">
        <v>187</v>
      </c>
      <c r="E85" s="73" t="s">
        <v>188</v>
      </c>
      <c r="F85" s="70" t="s">
        <v>177</v>
      </c>
      <c r="G85" s="75" t="s">
        <v>296</v>
      </c>
      <c r="H85" s="33">
        <f>I85+J85</f>
        <v>114300</v>
      </c>
      <c r="I85" s="33">
        <v>74300</v>
      </c>
      <c r="J85" s="33">
        <v>40000</v>
      </c>
      <c r="K85" s="33">
        <v>40000</v>
      </c>
    </row>
    <row r="86" spans="2:11" ht="15.75">
      <c r="B86" s="28"/>
      <c r="C86" s="30" t="s">
        <v>52</v>
      </c>
      <c r="D86" s="41"/>
      <c r="E86" s="71" t="s">
        <v>53</v>
      </c>
      <c r="F86" s="70"/>
      <c r="G86" s="70"/>
      <c r="H86" s="32">
        <f t="shared" si="0"/>
        <v>598760</v>
      </c>
      <c r="I86" s="32">
        <f>I87</f>
        <v>511530</v>
      </c>
      <c r="J86" s="32">
        <f>J87</f>
        <v>87230</v>
      </c>
      <c r="K86" s="32">
        <f>K87</f>
        <v>49900</v>
      </c>
    </row>
    <row r="87" spans="2:11" ht="63">
      <c r="B87" s="43" t="s">
        <v>80</v>
      </c>
      <c r="C87" s="39" t="s">
        <v>81</v>
      </c>
      <c r="D87" s="39" t="s">
        <v>56</v>
      </c>
      <c r="E87" s="80" t="s">
        <v>82</v>
      </c>
      <c r="F87" s="74" t="s">
        <v>83</v>
      </c>
      <c r="G87" s="75" t="s">
        <v>296</v>
      </c>
      <c r="H87" s="33">
        <f t="shared" si="0"/>
        <v>598760</v>
      </c>
      <c r="I87" s="33">
        <v>511530</v>
      </c>
      <c r="J87" s="33">
        <v>87230</v>
      </c>
      <c r="K87" s="33">
        <v>49900</v>
      </c>
    </row>
    <row r="88" spans="2:11" ht="15.75">
      <c r="B88" s="43"/>
      <c r="C88" s="30" t="s">
        <v>18</v>
      </c>
      <c r="D88" s="35"/>
      <c r="E88" s="71" t="s">
        <v>19</v>
      </c>
      <c r="F88" s="77"/>
      <c r="G88" s="98"/>
      <c r="H88" s="33">
        <f t="shared" si="0"/>
        <v>45000</v>
      </c>
      <c r="I88" s="33">
        <f>I89</f>
        <v>0</v>
      </c>
      <c r="J88" s="33">
        <f>J89</f>
        <v>45000</v>
      </c>
      <c r="K88" s="33">
        <f>K89</f>
        <v>0</v>
      </c>
    </row>
    <row r="89" spans="1:11" s="14" customFormat="1" ht="47.25">
      <c r="A89" s="13"/>
      <c r="B89" s="34" t="s">
        <v>262</v>
      </c>
      <c r="C89" s="34" t="s">
        <v>260</v>
      </c>
      <c r="D89" s="35" t="s">
        <v>147</v>
      </c>
      <c r="E89" s="73" t="s">
        <v>261</v>
      </c>
      <c r="F89" s="101" t="s">
        <v>83</v>
      </c>
      <c r="G89" s="98" t="s">
        <v>296</v>
      </c>
      <c r="H89" s="32">
        <f t="shared" si="0"/>
        <v>45000</v>
      </c>
      <c r="I89" s="33"/>
      <c r="J89" s="33">
        <v>45000</v>
      </c>
      <c r="K89" s="33"/>
    </row>
    <row r="90" spans="2:11" ht="31.5">
      <c r="B90" s="29" t="s">
        <v>84</v>
      </c>
      <c r="C90" s="30"/>
      <c r="D90" s="36"/>
      <c r="E90" s="92" t="s">
        <v>85</v>
      </c>
      <c r="F90" s="70"/>
      <c r="G90" s="70"/>
      <c r="H90" s="32">
        <f t="shared" si="0"/>
        <v>3477624</v>
      </c>
      <c r="I90" s="32">
        <f>I91</f>
        <v>1812424</v>
      </c>
      <c r="J90" s="32">
        <f>J91</f>
        <v>1665200</v>
      </c>
      <c r="K90" s="32">
        <f>K91</f>
        <v>1665200</v>
      </c>
    </row>
    <row r="91" spans="2:11" ht="31.5">
      <c r="B91" s="29">
        <v>1110000</v>
      </c>
      <c r="C91" s="30"/>
      <c r="D91" s="36"/>
      <c r="E91" s="92" t="s">
        <v>86</v>
      </c>
      <c r="F91" s="70"/>
      <c r="G91" s="70"/>
      <c r="H91" s="32">
        <f t="shared" si="0"/>
        <v>3477624</v>
      </c>
      <c r="I91" s="32">
        <f>I92+I95+I100</f>
        <v>1812424</v>
      </c>
      <c r="J91" s="32">
        <f>J92+J95+J100</f>
        <v>1665200</v>
      </c>
      <c r="K91" s="32">
        <f>K92+K95+K100</f>
        <v>1665200</v>
      </c>
    </row>
    <row r="92" spans="2:11" ht="15.75">
      <c r="B92" s="28"/>
      <c r="C92" s="30" t="s">
        <v>74</v>
      </c>
      <c r="D92" s="36"/>
      <c r="E92" s="93" t="s">
        <v>75</v>
      </c>
      <c r="F92" s="70"/>
      <c r="G92" s="70"/>
      <c r="H92" s="32">
        <f t="shared" si="0"/>
        <v>523050</v>
      </c>
      <c r="I92" s="32">
        <f>I93+I94</f>
        <v>475050</v>
      </c>
      <c r="J92" s="32">
        <f>J93+J94</f>
        <v>48000</v>
      </c>
      <c r="K92" s="32">
        <f>K93+K94</f>
        <v>48000</v>
      </c>
    </row>
    <row r="93" spans="2:11" ht="47.25">
      <c r="B93" s="34" t="s">
        <v>87</v>
      </c>
      <c r="C93" s="34" t="s">
        <v>88</v>
      </c>
      <c r="D93" s="35" t="s">
        <v>89</v>
      </c>
      <c r="E93" s="73" t="s">
        <v>90</v>
      </c>
      <c r="F93" s="102" t="s">
        <v>98</v>
      </c>
      <c r="G93" s="98" t="s">
        <v>295</v>
      </c>
      <c r="H93" s="33">
        <f t="shared" si="0"/>
        <v>219850</v>
      </c>
      <c r="I93" s="33">
        <v>171850</v>
      </c>
      <c r="J93" s="33">
        <v>48000</v>
      </c>
      <c r="K93" s="33">
        <v>48000</v>
      </c>
    </row>
    <row r="94" spans="2:11" ht="78.75">
      <c r="B94" s="34" t="s">
        <v>91</v>
      </c>
      <c r="C94" s="34" t="s">
        <v>92</v>
      </c>
      <c r="D94" s="35" t="s">
        <v>89</v>
      </c>
      <c r="E94" s="73" t="s">
        <v>93</v>
      </c>
      <c r="F94" s="102" t="s">
        <v>99</v>
      </c>
      <c r="G94" s="98" t="s">
        <v>294</v>
      </c>
      <c r="H94" s="33">
        <f t="shared" si="0"/>
        <v>303200</v>
      </c>
      <c r="I94" s="33">
        <v>303200</v>
      </c>
      <c r="J94" s="33"/>
      <c r="K94" s="33"/>
    </row>
    <row r="95" spans="2:11" ht="15.75">
      <c r="B95" s="28"/>
      <c r="C95" s="30" t="s">
        <v>64</v>
      </c>
      <c r="D95" s="36"/>
      <c r="E95" s="92" t="s">
        <v>65</v>
      </c>
      <c r="F95" s="70"/>
      <c r="G95" s="95"/>
      <c r="H95" s="32">
        <f aca="true" t="shared" si="4" ref="H95:H121">I95+J95</f>
        <v>2307574</v>
      </c>
      <c r="I95" s="32">
        <f>I96+I98+I97+I99</f>
        <v>1337374</v>
      </c>
      <c r="J95" s="32">
        <f>J96+J98+J97+J99</f>
        <v>970200</v>
      </c>
      <c r="K95" s="32">
        <f>K96+K98+K97+K99</f>
        <v>970200</v>
      </c>
    </row>
    <row r="96" spans="2:11" ht="47.25">
      <c r="B96" s="34" t="s">
        <v>94</v>
      </c>
      <c r="C96" s="47" t="s">
        <v>95</v>
      </c>
      <c r="D96" s="35" t="s">
        <v>68</v>
      </c>
      <c r="E96" s="89" t="s">
        <v>96</v>
      </c>
      <c r="F96" s="99" t="s">
        <v>97</v>
      </c>
      <c r="G96" s="98" t="s">
        <v>293</v>
      </c>
      <c r="H96" s="33">
        <f t="shared" si="4"/>
        <v>835676</v>
      </c>
      <c r="I96" s="33">
        <v>835676</v>
      </c>
      <c r="J96" s="33"/>
      <c r="K96" s="33"/>
    </row>
    <row r="97" spans="2:11" ht="47.25">
      <c r="B97" s="34" t="s">
        <v>202</v>
      </c>
      <c r="C97" s="34" t="s">
        <v>203</v>
      </c>
      <c r="D97" s="35" t="s">
        <v>68</v>
      </c>
      <c r="E97" s="73" t="s">
        <v>204</v>
      </c>
      <c r="F97" s="101" t="s">
        <v>97</v>
      </c>
      <c r="G97" s="98" t="s">
        <v>293</v>
      </c>
      <c r="H97" s="33">
        <f t="shared" si="4"/>
        <v>364470</v>
      </c>
      <c r="I97" s="33">
        <v>249070</v>
      </c>
      <c r="J97" s="33">
        <v>115400</v>
      </c>
      <c r="K97" s="33">
        <v>115400</v>
      </c>
    </row>
    <row r="98" spans="2:11" ht="47.25">
      <c r="B98" s="34" t="s">
        <v>101</v>
      </c>
      <c r="C98" s="34" t="s">
        <v>102</v>
      </c>
      <c r="D98" s="35" t="s">
        <v>68</v>
      </c>
      <c r="E98" s="73" t="s">
        <v>103</v>
      </c>
      <c r="F98" s="101" t="s">
        <v>97</v>
      </c>
      <c r="G98" s="98" t="s">
        <v>293</v>
      </c>
      <c r="H98" s="33">
        <f>I98+J98</f>
        <v>1052728</v>
      </c>
      <c r="I98" s="33">
        <v>209928</v>
      </c>
      <c r="J98" s="28">
        <v>842800</v>
      </c>
      <c r="K98" s="28">
        <v>842800</v>
      </c>
    </row>
    <row r="99" spans="2:11" ht="47.25">
      <c r="B99" s="34" t="s">
        <v>205</v>
      </c>
      <c r="C99" s="34" t="s">
        <v>206</v>
      </c>
      <c r="D99" s="35" t="s">
        <v>68</v>
      </c>
      <c r="E99" s="73" t="s">
        <v>207</v>
      </c>
      <c r="F99" s="101" t="s">
        <v>97</v>
      </c>
      <c r="G99" s="98" t="s">
        <v>293</v>
      </c>
      <c r="H99" s="33">
        <f>I99+J99</f>
        <v>54700</v>
      </c>
      <c r="I99" s="33">
        <v>42700</v>
      </c>
      <c r="J99" s="28">
        <v>12000</v>
      </c>
      <c r="K99" s="28">
        <v>12000</v>
      </c>
    </row>
    <row r="100" spans="2:11" ht="15.75">
      <c r="B100" s="34"/>
      <c r="C100" s="30" t="s">
        <v>18</v>
      </c>
      <c r="D100" s="35"/>
      <c r="E100" s="71" t="s">
        <v>19</v>
      </c>
      <c r="F100" s="101"/>
      <c r="G100" s="98"/>
      <c r="H100" s="32">
        <f>I100+J100</f>
        <v>647000</v>
      </c>
      <c r="I100" s="32">
        <f>I101</f>
        <v>0</v>
      </c>
      <c r="J100" s="32">
        <f>J101</f>
        <v>647000</v>
      </c>
      <c r="K100" s="32">
        <f>K101</f>
        <v>647000</v>
      </c>
    </row>
    <row r="101" spans="2:11" ht="47.25">
      <c r="B101" s="57" t="s">
        <v>219</v>
      </c>
      <c r="C101" s="57" t="s">
        <v>220</v>
      </c>
      <c r="D101" s="58" t="s">
        <v>147</v>
      </c>
      <c r="E101" s="103" t="s">
        <v>221</v>
      </c>
      <c r="F101" s="74" t="s">
        <v>98</v>
      </c>
      <c r="G101" s="98" t="s">
        <v>303</v>
      </c>
      <c r="H101" s="32">
        <f>I101+J101</f>
        <v>647000</v>
      </c>
      <c r="I101" s="33"/>
      <c r="J101" s="28">
        <v>647000</v>
      </c>
      <c r="K101" s="28">
        <v>647000</v>
      </c>
    </row>
    <row r="102" spans="2:11" ht="31.5">
      <c r="B102" s="59" t="s">
        <v>157</v>
      </c>
      <c r="C102" s="60"/>
      <c r="D102" s="61"/>
      <c r="E102" s="104" t="s">
        <v>158</v>
      </c>
      <c r="F102" s="101"/>
      <c r="G102" s="98"/>
      <c r="H102" s="32">
        <f t="shared" si="4"/>
        <v>8235780</v>
      </c>
      <c r="I102" s="32">
        <f>I103</f>
        <v>3366581</v>
      </c>
      <c r="J102" s="32">
        <f>J103</f>
        <v>4869199</v>
      </c>
      <c r="K102" s="32">
        <f>K103</f>
        <v>4778739</v>
      </c>
    </row>
    <row r="103" spans="2:11" ht="31.5">
      <c r="B103" s="59" t="s">
        <v>159</v>
      </c>
      <c r="C103" s="60"/>
      <c r="D103" s="61"/>
      <c r="E103" s="104" t="s">
        <v>160</v>
      </c>
      <c r="F103" s="101"/>
      <c r="G103" s="98"/>
      <c r="H103" s="32">
        <f t="shared" si="4"/>
        <v>8235780</v>
      </c>
      <c r="I103" s="32">
        <f>I106+I104</f>
        <v>3366581</v>
      </c>
      <c r="J103" s="32">
        <f>J106+J104</f>
        <v>4869199</v>
      </c>
      <c r="K103" s="32">
        <f>K106</f>
        <v>4778739</v>
      </c>
    </row>
    <row r="104" spans="2:11" ht="15.75">
      <c r="B104" s="59"/>
      <c r="C104" s="30" t="s">
        <v>18</v>
      </c>
      <c r="D104" s="35"/>
      <c r="E104" s="71" t="s">
        <v>19</v>
      </c>
      <c r="F104" s="101"/>
      <c r="G104" s="98"/>
      <c r="H104" s="32">
        <f t="shared" si="4"/>
        <v>2200</v>
      </c>
      <c r="I104" s="32">
        <f>I105</f>
        <v>2200</v>
      </c>
      <c r="J104" s="32"/>
      <c r="K104" s="32"/>
    </row>
    <row r="105" spans="2:11" ht="47.25">
      <c r="B105" s="34">
        <v>3717370</v>
      </c>
      <c r="C105" s="34" t="s">
        <v>21</v>
      </c>
      <c r="D105" s="35" t="s">
        <v>22</v>
      </c>
      <c r="E105" s="73" t="s">
        <v>23</v>
      </c>
      <c r="F105" s="105" t="s">
        <v>256</v>
      </c>
      <c r="G105" s="70" t="s">
        <v>292</v>
      </c>
      <c r="H105" s="33">
        <f>I105+J105</f>
        <v>2200</v>
      </c>
      <c r="I105" s="33">
        <v>2200</v>
      </c>
      <c r="J105" s="32"/>
      <c r="K105" s="32"/>
    </row>
    <row r="106" spans="2:11" ht="18.75" customHeight="1">
      <c r="B106" s="34"/>
      <c r="C106" s="62" t="s">
        <v>161</v>
      </c>
      <c r="D106" s="63"/>
      <c r="E106" s="106" t="s">
        <v>162</v>
      </c>
      <c r="F106" s="101"/>
      <c r="G106" s="98"/>
      <c r="H106" s="32">
        <f>I106+J106</f>
        <v>8233580</v>
      </c>
      <c r="I106" s="32">
        <f>I110+I114+I112+I115+I116+I118+I117+I119+I111+I113+I108+I109+I120+I121+I107</f>
        <v>3364381</v>
      </c>
      <c r="J106" s="32">
        <f>J110+J114+J112+J115+J116+J118+J117+J119+J111+J113+J108+J109+J120+J121+J107</f>
        <v>4869199</v>
      </c>
      <c r="K106" s="32">
        <f>K110+K114+K112+K115+K116+K118+K117+K119+K111+K113+K108+K109+K120+K121+K107</f>
        <v>4778739</v>
      </c>
    </row>
    <row r="107" spans="2:11" ht="94.5">
      <c r="B107" s="34" t="s">
        <v>268</v>
      </c>
      <c r="C107" s="34" t="s">
        <v>269</v>
      </c>
      <c r="D107" s="35" t="s">
        <v>163</v>
      </c>
      <c r="E107" s="73" t="s">
        <v>270</v>
      </c>
      <c r="F107" s="70" t="s">
        <v>109</v>
      </c>
      <c r="G107" s="98" t="s">
        <v>286</v>
      </c>
      <c r="H107" s="33">
        <f>I107+J107</f>
        <v>2327030</v>
      </c>
      <c r="I107" s="33">
        <v>2327030</v>
      </c>
      <c r="J107" s="32"/>
      <c r="K107" s="32"/>
    </row>
    <row r="108" spans="2:11" ht="63">
      <c r="B108" s="64" t="s">
        <v>236</v>
      </c>
      <c r="C108" s="64" t="s">
        <v>237</v>
      </c>
      <c r="D108" s="65" t="s">
        <v>163</v>
      </c>
      <c r="E108" s="107" t="s">
        <v>238</v>
      </c>
      <c r="F108" s="101" t="s">
        <v>63</v>
      </c>
      <c r="G108" s="70" t="s">
        <v>291</v>
      </c>
      <c r="H108" s="33">
        <f t="shared" si="4"/>
        <v>26636</v>
      </c>
      <c r="I108" s="33">
        <v>26636</v>
      </c>
      <c r="J108" s="33"/>
      <c r="K108" s="33"/>
    </row>
    <row r="109" spans="2:11" ht="63">
      <c r="B109" s="66" t="s">
        <v>255</v>
      </c>
      <c r="C109" s="66" t="s">
        <v>257</v>
      </c>
      <c r="D109" s="67" t="s">
        <v>163</v>
      </c>
      <c r="E109" s="108" t="s">
        <v>258</v>
      </c>
      <c r="F109" s="83" t="s">
        <v>164</v>
      </c>
      <c r="G109" s="75" t="s">
        <v>290</v>
      </c>
      <c r="H109" s="33">
        <f t="shared" si="4"/>
        <v>372000</v>
      </c>
      <c r="I109" s="33">
        <v>372000</v>
      </c>
      <c r="J109" s="33"/>
      <c r="K109" s="33"/>
    </row>
    <row r="110" spans="2:11" ht="78.75">
      <c r="B110" s="34">
        <v>3719570</v>
      </c>
      <c r="C110" s="68" t="s">
        <v>166</v>
      </c>
      <c r="D110" s="35" t="s">
        <v>163</v>
      </c>
      <c r="E110" s="108" t="s">
        <v>167</v>
      </c>
      <c r="F110" s="83" t="s">
        <v>164</v>
      </c>
      <c r="G110" s="75" t="s">
        <v>290</v>
      </c>
      <c r="H110" s="33">
        <f t="shared" si="4"/>
        <v>60000</v>
      </c>
      <c r="I110" s="33">
        <v>60000</v>
      </c>
      <c r="J110" s="28"/>
      <c r="K110" s="28"/>
    </row>
    <row r="111" spans="2:11" ht="47.25">
      <c r="B111" s="34" t="s">
        <v>232</v>
      </c>
      <c r="C111" s="34" t="s">
        <v>233</v>
      </c>
      <c r="D111" s="35" t="s">
        <v>163</v>
      </c>
      <c r="E111" s="73" t="s">
        <v>234</v>
      </c>
      <c r="F111" s="83" t="s">
        <v>164</v>
      </c>
      <c r="G111" s="75" t="s">
        <v>290</v>
      </c>
      <c r="H111" s="33">
        <f t="shared" si="4"/>
        <v>2405147</v>
      </c>
      <c r="I111" s="33"/>
      <c r="J111" s="28">
        <v>2405147</v>
      </c>
      <c r="K111" s="28">
        <v>2405147</v>
      </c>
    </row>
    <row r="112" spans="2:11" ht="47.25">
      <c r="B112" s="34" t="s">
        <v>215</v>
      </c>
      <c r="C112" s="34" t="s">
        <v>216</v>
      </c>
      <c r="D112" s="35" t="s">
        <v>163</v>
      </c>
      <c r="E112" s="73" t="s">
        <v>217</v>
      </c>
      <c r="F112" s="83" t="s">
        <v>164</v>
      </c>
      <c r="G112" s="75" t="s">
        <v>290</v>
      </c>
      <c r="H112" s="33">
        <f t="shared" si="4"/>
        <v>1989978</v>
      </c>
      <c r="I112" s="33">
        <v>43386</v>
      </c>
      <c r="J112" s="28">
        <v>1946592</v>
      </c>
      <c r="K112" s="28">
        <v>1946592</v>
      </c>
    </row>
    <row r="113" spans="2:11" ht="47.25">
      <c r="B113" s="34">
        <v>3719770</v>
      </c>
      <c r="C113" s="34">
        <v>9770</v>
      </c>
      <c r="D113" s="35" t="s">
        <v>235</v>
      </c>
      <c r="E113" s="73" t="s">
        <v>217</v>
      </c>
      <c r="F113" s="70" t="s">
        <v>109</v>
      </c>
      <c r="G113" s="98" t="s">
        <v>286</v>
      </c>
      <c r="H113" s="33">
        <f t="shared" si="4"/>
        <v>4000</v>
      </c>
      <c r="I113" s="33">
        <v>4000</v>
      </c>
      <c r="J113" s="28"/>
      <c r="K113" s="28"/>
    </row>
    <row r="114" spans="2:11" ht="47.25">
      <c r="B114" s="34" t="s">
        <v>208</v>
      </c>
      <c r="C114" s="34" t="s">
        <v>209</v>
      </c>
      <c r="D114" s="35" t="s">
        <v>163</v>
      </c>
      <c r="E114" s="73" t="s">
        <v>210</v>
      </c>
      <c r="F114" s="109" t="s">
        <v>211</v>
      </c>
      <c r="G114" s="75" t="s">
        <v>289</v>
      </c>
      <c r="H114" s="33">
        <f t="shared" si="4"/>
        <v>500000</v>
      </c>
      <c r="I114" s="33">
        <v>200000</v>
      </c>
      <c r="J114" s="28">
        <v>300000</v>
      </c>
      <c r="K114" s="28">
        <v>300000</v>
      </c>
    </row>
    <row r="115" spans="2:11" ht="47.25">
      <c r="B115" s="34" t="s">
        <v>208</v>
      </c>
      <c r="C115" s="34" t="s">
        <v>209</v>
      </c>
      <c r="D115" s="35" t="s">
        <v>163</v>
      </c>
      <c r="E115" s="73" t="s">
        <v>210</v>
      </c>
      <c r="F115" s="101" t="s">
        <v>276</v>
      </c>
      <c r="G115" s="75" t="s">
        <v>288</v>
      </c>
      <c r="H115" s="33">
        <f t="shared" si="4"/>
        <v>20000</v>
      </c>
      <c r="I115" s="33"/>
      <c r="J115" s="28">
        <v>20000</v>
      </c>
      <c r="K115" s="28">
        <v>20000</v>
      </c>
    </row>
    <row r="116" spans="2:11" ht="63">
      <c r="B116" s="34" t="s">
        <v>208</v>
      </c>
      <c r="C116" s="34" t="s">
        <v>209</v>
      </c>
      <c r="D116" s="35" t="s">
        <v>163</v>
      </c>
      <c r="E116" s="73" t="s">
        <v>210</v>
      </c>
      <c r="F116" s="99" t="s">
        <v>218</v>
      </c>
      <c r="G116" s="75" t="s">
        <v>287</v>
      </c>
      <c r="H116" s="33">
        <f t="shared" si="4"/>
        <v>73529</v>
      </c>
      <c r="I116" s="33">
        <v>73529</v>
      </c>
      <c r="J116" s="28"/>
      <c r="K116" s="28"/>
    </row>
    <row r="117" spans="2:11" ht="47.25">
      <c r="B117" s="34" t="s">
        <v>208</v>
      </c>
      <c r="C117" s="34" t="s">
        <v>209</v>
      </c>
      <c r="D117" s="35" t="s">
        <v>163</v>
      </c>
      <c r="E117" s="73" t="s">
        <v>210</v>
      </c>
      <c r="F117" s="101" t="s">
        <v>212</v>
      </c>
      <c r="G117" s="75" t="s">
        <v>286</v>
      </c>
      <c r="H117" s="33">
        <f t="shared" si="4"/>
        <v>164800</v>
      </c>
      <c r="I117" s="33">
        <v>157800</v>
      </c>
      <c r="J117" s="28">
        <v>7000</v>
      </c>
      <c r="K117" s="28">
        <v>7000</v>
      </c>
    </row>
    <row r="118" spans="2:11" ht="63">
      <c r="B118" s="34" t="s">
        <v>208</v>
      </c>
      <c r="C118" s="34" t="s">
        <v>209</v>
      </c>
      <c r="D118" s="35" t="s">
        <v>163</v>
      </c>
      <c r="E118" s="73" t="s">
        <v>210</v>
      </c>
      <c r="F118" s="99" t="s">
        <v>213</v>
      </c>
      <c r="G118" s="75" t="s">
        <v>285</v>
      </c>
      <c r="H118" s="33">
        <f t="shared" si="4"/>
        <v>100000</v>
      </c>
      <c r="I118" s="33"/>
      <c r="J118" s="28">
        <v>100000</v>
      </c>
      <c r="K118" s="28">
        <v>100000</v>
      </c>
    </row>
    <row r="119" spans="2:11" ht="47.25">
      <c r="B119" s="34" t="s">
        <v>208</v>
      </c>
      <c r="C119" s="34" t="s">
        <v>209</v>
      </c>
      <c r="D119" s="35" t="s">
        <v>163</v>
      </c>
      <c r="E119" s="73" t="s">
        <v>210</v>
      </c>
      <c r="F119" s="101" t="s">
        <v>231</v>
      </c>
      <c r="G119" s="75" t="s">
        <v>284</v>
      </c>
      <c r="H119" s="33">
        <f t="shared" si="4"/>
        <v>30000</v>
      </c>
      <c r="I119" s="33">
        <v>30000</v>
      </c>
      <c r="J119" s="28"/>
      <c r="K119" s="28"/>
    </row>
    <row r="120" spans="2:11" ht="47.25">
      <c r="B120" s="34" t="s">
        <v>208</v>
      </c>
      <c r="C120" s="34">
        <v>9800</v>
      </c>
      <c r="D120" s="35" t="s">
        <v>163</v>
      </c>
      <c r="E120" s="73" t="s">
        <v>210</v>
      </c>
      <c r="F120" s="101" t="s">
        <v>259</v>
      </c>
      <c r="G120" s="75" t="s">
        <v>283</v>
      </c>
      <c r="H120" s="33">
        <f t="shared" si="4"/>
        <v>90460</v>
      </c>
      <c r="I120" s="33"/>
      <c r="J120" s="28">
        <v>90460</v>
      </c>
      <c r="K120" s="28"/>
    </row>
    <row r="121" spans="2:11" ht="47.25">
      <c r="B121" s="34" t="s">
        <v>208</v>
      </c>
      <c r="C121" s="34">
        <v>9800</v>
      </c>
      <c r="D121" s="35" t="s">
        <v>163</v>
      </c>
      <c r="E121" s="73" t="s">
        <v>210</v>
      </c>
      <c r="F121" s="74" t="s">
        <v>263</v>
      </c>
      <c r="G121" s="75" t="s">
        <v>282</v>
      </c>
      <c r="H121" s="33">
        <f t="shared" si="4"/>
        <v>70000</v>
      </c>
      <c r="I121" s="33">
        <v>70000</v>
      </c>
      <c r="J121" s="28"/>
      <c r="K121" s="28"/>
    </row>
    <row r="122" spans="2:14" ht="15.75">
      <c r="B122" s="28"/>
      <c r="C122" s="28"/>
      <c r="D122" s="28"/>
      <c r="E122" s="110" t="s">
        <v>10</v>
      </c>
      <c r="F122" s="70"/>
      <c r="G122" s="70"/>
      <c r="H122" s="32">
        <f>I122+J122</f>
        <v>152914618</v>
      </c>
      <c r="I122" s="32">
        <f>I14+I18+I46+I61+I79+I90+I102+I75</f>
        <v>65614447</v>
      </c>
      <c r="J122" s="32">
        <f>J14+J18+J46+J61+J79+J90+J102+J75</f>
        <v>87300171</v>
      </c>
      <c r="K122" s="32">
        <f>K14+K18+K46+K61+K79+K90+K102+K75</f>
        <v>79643496</v>
      </c>
      <c r="N122" s="15"/>
    </row>
    <row r="123" spans="2:11" ht="23.25" customHeight="1">
      <c r="B123" s="19"/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1:11" s="2" customFormat="1" ht="13.5" customHeight="1">
      <c r="A124" s="1"/>
      <c r="B124" s="56" t="s">
        <v>280</v>
      </c>
      <c r="C124" s="56"/>
      <c r="D124" s="56"/>
      <c r="E124" s="21"/>
      <c r="F124" s="21"/>
      <c r="G124" s="21"/>
      <c r="H124" s="21"/>
      <c r="I124" s="56" t="s">
        <v>281</v>
      </c>
      <c r="J124" s="56"/>
      <c r="K124" s="56"/>
    </row>
    <row r="125" spans="1:20" s="11" customFormat="1" ht="21.75" customHeight="1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10"/>
    </row>
    <row r="126" spans="1:19" s="11" customFormat="1" ht="23.25" customHeight="1">
      <c r="A126" s="8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</sheetData>
  <sheetProtection/>
  <mergeCells count="17">
    <mergeCell ref="F6:K6"/>
    <mergeCell ref="F7:K7"/>
    <mergeCell ref="F5:K5"/>
    <mergeCell ref="F11:F12"/>
    <mergeCell ref="G11:G12"/>
    <mergeCell ref="H11:H12"/>
    <mergeCell ref="I11:I12"/>
    <mergeCell ref="F1:K1"/>
    <mergeCell ref="B9:K9"/>
    <mergeCell ref="B11:B12"/>
    <mergeCell ref="C11:C12"/>
    <mergeCell ref="D11:D12"/>
    <mergeCell ref="E11:E12"/>
    <mergeCell ref="F2:K2"/>
    <mergeCell ref="F3:K3"/>
    <mergeCell ref="F4:K4"/>
    <mergeCell ref="J11:K11"/>
  </mergeCells>
  <printOptions horizontalCentered="1"/>
  <pageMargins left="0.7874015748031497" right="0.7874015748031497" top="1.1811023622047245" bottom="0.3937007874015748" header="0.35433070866141736" footer="0.35433070866141736"/>
  <pageSetup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R-525</cp:lastModifiedBy>
  <cp:lastPrinted>2019-11-20T07:57:17Z</cp:lastPrinted>
  <dcterms:created xsi:type="dcterms:W3CDTF">2018-12-19T13:40:07Z</dcterms:created>
  <dcterms:modified xsi:type="dcterms:W3CDTF">2019-11-25T10:59:42Z</dcterms:modified>
  <cp:category/>
  <cp:version/>
  <cp:contentType/>
  <cp:contentStatus/>
</cp:coreProperties>
</file>