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activeTab="0"/>
  </bookViews>
  <sheets>
    <sheet name="Структура БО для сельских с ел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<sst xmlns="http://schemas.openxmlformats.org/spreadsheetml/2006/main" count="72" uniqueCount="58">
  <si>
    <t>№ п/п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</si>
  <si>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</si>
  <si>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</si>
  <si>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</si>
  <si>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</si>
  <si>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</si>
  <si>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</si>
  <si>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</si>
  <si>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</si>
  <si>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</si>
  <si>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грн/Гкал</t>
  </si>
  <si>
    <t>Вартість теплової енергії за відповідним тарифом</t>
  </si>
  <si>
    <t>3.1</t>
  </si>
  <si>
    <t>3.2</t>
  </si>
  <si>
    <t>3.3</t>
  </si>
  <si>
    <t>2.1</t>
  </si>
  <si>
    <t>2.2</t>
  </si>
  <si>
    <t>Найменування показника</t>
  </si>
  <si>
    <t>Структура тарифу у %</t>
  </si>
  <si>
    <t>тис.грн</t>
  </si>
  <si>
    <t>Виробництво теплової енергії в т.ч.:</t>
  </si>
  <si>
    <t>витрати на паливо (природний газ)</t>
  </si>
  <si>
    <t>витрати на електроенергію</t>
  </si>
  <si>
    <t>витрати на оплату праці</t>
  </si>
  <si>
    <t>відрахування на соціальні витрати</t>
  </si>
  <si>
    <t>амортизаційні відрахування</t>
  </si>
  <si>
    <t>витрати на водопостачання</t>
  </si>
  <si>
    <t>витрати на ремонт, хім.матеріали</t>
  </si>
  <si>
    <t>інші витрати</t>
  </si>
  <si>
    <t>розрахунковий прибуток</t>
  </si>
  <si>
    <t>Транспортування теплової енергії в т.ч.:</t>
  </si>
  <si>
    <t>витрати на ремонт</t>
  </si>
  <si>
    <t>Постачання теплової енергії в т.ч.:</t>
  </si>
  <si>
    <t>Тариф на теплову енергію грн/Гкал.</t>
  </si>
  <si>
    <t>Обсяг реалізації теплової енергії, Гкал.</t>
  </si>
  <si>
    <t>2.3</t>
  </si>
  <si>
    <t>2.4</t>
  </si>
  <si>
    <t>2.5</t>
  </si>
  <si>
    <t>2.6</t>
  </si>
  <si>
    <t>3.4</t>
  </si>
  <si>
    <t>Красноградського ПТМ</t>
  </si>
  <si>
    <t>О.М. Сидоренко</t>
  </si>
  <si>
    <t xml:space="preserve">            Директор</t>
  </si>
  <si>
    <t>Провідний економіст</t>
  </si>
  <si>
    <t>Рівень рентабельності у %</t>
  </si>
  <si>
    <t>4</t>
  </si>
  <si>
    <t>Витрати на покриття втрат</t>
  </si>
  <si>
    <t>І.В.Миронова</t>
  </si>
  <si>
    <t>3.5</t>
  </si>
  <si>
    <r>
      <t xml:space="preserve">Структура тарифу на теплову енергію  </t>
    </r>
    <r>
      <rPr>
        <b/>
        <u val="single"/>
        <sz val="14"/>
        <color indexed="8"/>
        <rFont val="Calibri"/>
        <family val="2"/>
      </rPr>
      <t>для потреб бюджетних організацій (Відділу освіти Красноградської районної державної адміністрації)</t>
    </r>
    <r>
      <rPr>
        <b/>
        <sz val="14"/>
        <color indexed="8"/>
        <rFont val="Calibri"/>
        <family val="2"/>
      </rPr>
      <t xml:space="preserve">  Красноградського підприємства теплових мереж</t>
    </r>
  </si>
  <si>
    <t>Для потреб бюджетних організацій (без точок обліку електроенергії)</t>
  </si>
  <si>
    <t>Для потреб бюджетних організацій (де є точки обліку електроенергії)</t>
  </si>
  <si>
    <t xml:space="preserve">                                                    Без ПДВ</t>
  </si>
  <si>
    <t>Додаток 1
таблиця 7
до рішення районної ради
від 10 жовтня 2019 року № 1136-VІІ
(LV позачергова сесія VІІ скликання)</t>
  </si>
  <si>
    <t>в редакції рішення районної ради</t>
  </si>
  <si>
    <t>(LVІ сесія VІІ скликання)</t>
  </si>
  <si>
    <t>від 31 жовтня 2019 року № 1158-VII</t>
  </si>
  <si>
    <t>оригінал підписано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</si>
</sst>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11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BreakPreview" zoomScaleSheetLayoutView="100" zoomScalePageLayoutView="0" workbookViewId="0" topLeftCell="A1">
      <selection activeCell="G39" sqref="G39"/>
    </sheetView>
  </sheetViews>
  <sheetFormatPr defaultColWidth="9.140625" defaultRowHeight="15"/>
  <cols>
    <col min="1" max="1" width="5.7109375" style="0" customWidth="1"/>
    <col min="2" max="2" width="30.00390625" style="0" customWidth="1"/>
    <col min="3" max="3" width="8.421875" style="0" customWidth="1"/>
    <col min="4" max="4" width="8.8515625" style="0" customWidth="1"/>
    <col min="5" max="5" width="7.421875" style="0" customWidth="1"/>
    <col min="6" max="6" width="8.421875" style="0" customWidth="1"/>
    <col min="7" max="7" width="8.7109375" style="0" customWidth="1"/>
  </cols>
  <sheetData>
    <row r="1" spans="1:8" ht="78.75" customHeight="1">
      <c r="A1" s="21" t="s">
        <v>53</v>
      </c>
      <c r="B1" s="22"/>
      <c r="C1" s="22"/>
      <c r="D1" s="22"/>
      <c r="E1" s="22"/>
      <c r="F1" s="22"/>
      <c r="G1" s="22"/>
      <c r="H1" s="22"/>
    </row>
    <row r="2" spans="1:8" ht="15.75">
      <c r="A2" s="21" t="s">
        <v>54</v>
      </c>
      <c r="B2" s="21"/>
      <c r="C2" s="21"/>
      <c r="D2" s="21"/>
      <c r="E2" s="21"/>
      <c r="F2" s="21"/>
      <c r="G2" s="21"/>
      <c r="H2" s="21"/>
    </row>
    <row r="3" spans="1:8" ht="15.75">
      <c r="A3" s="21" t="s">
        <v>56</v>
      </c>
      <c r="B3" s="21"/>
      <c r="C3" s="21"/>
      <c r="D3" s="21"/>
      <c r="E3" s="21"/>
      <c r="F3" s="21"/>
      <c r="G3" s="21"/>
      <c r="H3" s="21"/>
    </row>
    <row r="4" spans="1:8" ht="15.75">
      <c r="A4" s="21" t="s">
        <v>55</v>
      </c>
      <c r="B4" s="21"/>
      <c r="C4" s="21"/>
      <c r="D4" s="21"/>
      <c r="E4" s="21"/>
      <c r="F4" s="21"/>
      <c r="G4" s="21"/>
      <c r="H4" s="21"/>
    </row>
    <row r="5" spans="1:8" ht="84" customHeight="1">
      <c r="A5" s="23" t="s">
        <v>49</v>
      </c>
      <c r="B5" s="23"/>
      <c r="C5" s="23"/>
      <c r="D5" s="23"/>
      <c r="E5" s="23"/>
      <c r="F5" s="23"/>
      <c r="G5" s="23"/>
      <c r="H5" s="23"/>
    </row>
    <row r="7" ht="15">
      <c r="E7" t="s">
        <v>52</v>
      </c>
    </row>
    <row r="8" spans="1:8" ht="81" customHeight="1">
      <c r="A8" s="20" t="s">
        <v>0</v>
      </c>
      <c r="B8" s="20" t="s">
        <v>17</v>
      </c>
      <c r="C8" s="20" t="s">
        <v>50</v>
      </c>
      <c r="D8" s="20"/>
      <c r="E8" s="20" t="s">
        <v>18</v>
      </c>
      <c r="F8" s="20" t="s">
        <v>51</v>
      </c>
      <c r="G8" s="20"/>
      <c r="H8" s="20" t="s">
        <v>18</v>
      </c>
    </row>
    <row r="9" spans="1:8" ht="30">
      <c r="A9" s="20"/>
      <c r="B9" s="20"/>
      <c r="C9" s="8" t="s">
        <v>19</v>
      </c>
      <c r="D9" s="8" t="s">
        <v>10</v>
      </c>
      <c r="E9" s="20"/>
      <c r="F9" s="8" t="s">
        <v>19</v>
      </c>
      <c r="G9" s="8" t="s">
        <v>10</v>
      </c>
      <c r="H9" s="20"/>
    </row>
    <row r="10" spans="1:8" ht="15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3</v>
      </c>
      <c r="G10" s="2">
        <v>4</v>
      </c>
      <c r="H10" s="2">
        <v>5</v>
      </c>
    </row>
    <row r="11" spans="1:8" ht="29.25" customHeight="1">
      <c r="A11" s="1">
        <v>1</v>
      </c>
      <c r="B11" s="3" t="s">
        <v>20</v>
      </c>
      <c r="C11" s="12">
        <f aca="true" t="shared" si="0" ref="C11:H11">SUM(C12:C20)</f>
        <v>26296.09</v>
      </c>
      <c r="D11" s="13">
        <f t="shared" si="0"/>
        <v>1574.5300000000002</v>
      </c>
      <c r="E11" s="12">
        <f t="shared" si="0"/>
        <v>91.25805628970186</v>
      </c>
      <c r="F11" s="12">
        <f t="shared" si="0"/>
        <v>26794.34</v>
      </c>
      <c r="G11" s="13">
        <f t="shared" si="0"/>
        <v>1604.3600000000001</v>
      </c>
      <c r="H11" s="12">
        <f t="shared" si="0"/>
        <v>89.59951747747948</v>
      </c>
    </row>
    <row r="12" spans="1:8" ht="19.5" customHeight="1">
      <c r="A12" s="4" t="s">
        <v>1</v>
      </c>
      <c r="B12" s="5" t="s">
        <v>21</v>
      </c>
      <c r="C12" s="14">
        <v>17942.72</v>
      </c>
      <c r="D12" s="15">
        <v>1074.34</v>
      </c>
      <c r="E12" s="14">
        <f>D12/D$35*100</f>
        <v>62.26758473593915</v>
      </c>
      <c r="F12" s="14">
        <v>17942.72</v>
      </c>
      <c r="G12" s="15">
        <v>1074.34</v>
      </c>
      <c r="H12" s="14">
        <f>G12/G$35*100</f>
        <v>59.99921813480472</v>
      </c>
    </row>
    <row r="13" spans="1:8" ht="19.5" customHeight="1">
      <c r="A13" s="4" t="s">
        <v>2</v>
      </c>
      <c r="B13" s="5" t="s">
        <v>22</v>
      </c>
      <c r="C13" s="14">
        <v>0</v>
      </c>
      <c r="D13" s="15">
        <v>0</v>
      </c>
      <c r="E13" s="14">
        <f aca="true" t="shared" si="1" ref="E13:E20">D13/D$35*100</f>
        <v>0</v>
      </c>
      <c r="F13" s="14">
        <v>498.25</v>
      </c>
      <c r="G13" s="15">
        <v>29.83</v>
      </c>
      <c r="H13" s="14">
        <f aca="true" t="shared" si="2" ref="H13:H20">G13/G$35*100</f>
        <v>1.6659313410663523</v>
      </c>
    </row>
    <row r="14" spans="1:8" ht="15.75" customHeight="1">
      <c r="A14" s="4" t="s">
        <v>3</v>
      </c>
      <c r="B14" s="5" t="s">
        <v>23</v>
      </c>
      <c r="C14" s="14">
        <v>4946.89</v>
      </c>
      <c r="D14" s="15">
        <v>296.23</v>
      </c>
      <c r="E14" s="14">
        <f t="shared" si="1"/>
        <v>17.169170491955303</v>
      </c>
      <c r="F14" s="14">
        <v>4946.89</v>
      </c>
      <c r="G14" s="15">
        <v>296.23</v>
      </c>
      <c r="H14" s="14">
        <f t="shared" si="2"/>
        <v>16.543709056791336</v>
      </c>
    </row>
    <row r="15" spans="1:8" ht="15.75" customHeight="1">
      <c r="A15" s="4" t="s">
        <v>4</v>
      </c>
      <c r="B15" s="5" t="s">
        <v>24</v>
      </c>
      <c r="C15" s="14">
        <v>1088.31</v>
      </c>
      <c r="D15" s="15">
        <v>65.17</v>
      </c>
      <c r="E15" s="14">
        <f t="shared" si="1"/>
        <v>3.777182732878935</v>
      </c>
      <c r="F15" s="14">
        <v>1088.31</v>
      </c>
      <c r="G15" s="15">
        <v>65.17</v>
      </c>
      <c r="H15" s="14">
        <f t="shared" si="2"/>
        <v>3.639582483985725</v>
      </c>
    </row>
    <row r="16" spans="1:8" ht="15.75" customHeight="1">
      <c r="A16" s="4" t="s">
        <v>5</v>
      </c>
      <c r="B16" s="5" t="s">
        <v>25</v>
      </c>
      <c r="C16" s="14">
        <v>912.37</v>
      </c>
      <c r="D16" s="15">
        <v>54.64</v>
      </c>
      <c r="E16" s="14">
        <f t="shared" si="1"/>
        <v>3.1668753187740526</v>
      </c>
      <c r="F16" s="14">
        <v>912.37</v>
      </c>
      <c r="G16" s="15">
        <v>54.64</v>
      </c>
      <c r="H16" s="14">
        <f t="shared" si="2"/>
        <v>3.0515081621141635</v>
      </c>
    </row>
    <row r="17" spans="1:8" ht="15" customHeight="1">
      <c r="A17" s="4" t="s">
        <v>6</v>
      </c>
      <c r="B17" s="5" t="s">
        <v>26</v>
      </c>
      <c r="C17" s="14">
        <v>0</v>
      </c>
      <c r="D17" s="15">
        <v>0</v>
      </c>
      <c r="E17" s="14">
        <f t="shared" si="1"/>
        <v>0</v>
      </c>
      <c r="F17" s="14">
        <v>0</v>
      </c>
      <c r="G17" s="15">
        <v>0</v>
      </c>
      <c r="H17" s="14">
        <f t="shared" si="2"/>
        <v>0</v>
      </c>
    </row>
    <row r="18" spans="1:8" ht="14.25" customHeight="1">
      <c r="A18" s="4" t="s">
        <v>7</v>
      </c>
      <c r="B18" s="5" t="s">
        <v>27</v>
      </c>
      <c r="C18" s="14">
        <v>56.67</v>
      </c>
      <c r="D18" s="15">
        <v>3.39</v>
      </c>
      <c r="E18" s="14">
        <f t="shared" si="1"/>
        <v>0.19648073445541797</v>
      </c>
      <c r="F18" s="14">
        <v>56.67</v>
      </c>
      <c r="G18" s="15">
        <v>3.39</v>
      </c>
      <c r="H18" s="14">
        <f t="shared" si="2"/>
        <v>0.18932307228343728</v>
      </c>
    </row>
    <row r="19" spans="1:8" ht="14.25" customHeight="1">
      <c r="A19" s="4" t="s">
        <v>8</v>
      </c>
      <c r="B19" s="5" t="s">
        <v>28</v>
      </c>
      <c r="C19" s="14">
        <v>566.49</v>
      </c>
      <c r="D19" s="15">
        <v>33.92</v>
      </c>
      <c r="E19" s="14">
        <f t="shared" si="1"/>
        <v>1.9659665229285483</v>
      </c>
      <c r="F19" s="14">
        <v>566.49</v>
      </c>
      <c r="G19" s="15">
        <v>33.92</v>
      </c>
      <c r="H19" s="14">
        <f t="shared" si="2"/>
        <v>1.8943476731133315</v>
      </c>
    </row>
    <row r="20" spans="1:8" ht="15.75" customHeight="1">
      <c r="A20" s="4" t="s">
        <v>9</v>
      </c>
      <c r="B20" s="5" t="s">
        <v>29</v>
      </c>
      <c r="C20" s="14">
        <v>782.64</v>
      </c>
      <c r="D20" s="15">
        <v>46.84</v>
      </c>
      <c r="E20" s="14">
        <f t="shared" si="1"/>
        <v>2.7147957527704363</v>
      </c>
      <c r="F20" s="14">
        <v>782.64</v>
      </c>
      <c r="G20" s="15">
        <v>46.84</v>
      </c>
      <c r="H20" s="14">
        <f t="shared" si="2"/>
        <v>2.615897553320414</v>
      </c>
    </row>
    <row r="21" spans="1:8" ht="27.75" customHeight="1">
      <c r="A21" s="1">
        <v>2</v>
      </c>
      <c r="B21" s="3" t="s">
        <v>30</v>
      </c>
      <c r="C21" s="12">
        <f aca="true" t="shared" si="3" ref="C21:H21">SUM(C22:C27)</f>
        <v>2035.2399999999998</v>
      </c>
      <c r="D21" s="13">
        <f t="shared" si="3"/>
        <v>121.86</v>
      </c>
      <c r="E21" s="12">
        <f t="shared" si="3"/>
        <v>7.0628738350257345</v>
      </c>
      <c r="F21" s="12">
        <f t="shared" si="3"/>
        <v>2626.5400000000004</v>
      </c>
      <c r="G21" s="13">
        <f t="shared" si="3"/>
        <v>157.26000000000002</v>
      </c>
      <c r="H21" s="12">
        <f t="shared" si="3"/>
        <v>8.782580043449364</v>
      </c>
    </row>
    <row r="22" spans="1:8" ht="19.5" customHeight="1">
      <c r="A22" s="4" t="s">
        <v>15</v>
      </c>
      <c r="B22" s="5" t="s">
        <v>22</v>
      </c>
      <c r="C22" s="14">
        <v>0</v>
      </c>
      <c r="D22" s="15">
        <v>0</v>
      </c>
      <c r="E22" s="14">
        <f aca="true" t="shared" si="4" ref="E22:E27">D22/D$35*100</f>
        <v>0</v>
      </c>
      <c r="F22" s="14">
        <v>591.3</v>
      </c>
      <c r="G22" s="15">
        <v>35.4</v>
      </c>
      <c r="H22" s="14">
        <f aca="true" t="shared" si="5" ref="H22:H27">G22/G$35*100</f>
        <v>1.9770019937562475</v>
      </c>
    </row>
    <row r="23" spans="1:8" ht="18.75" customHeight="1">
      <c r="A23" s="4" t="s">
        <v>16</v>
      </c>
      <c r="B23" s="5" t="s">
        <v>23</v>
      </c>
      <c r="C23" s="14">
        <v>1344.58</v>
      </c>
      <c r="D23" s="15">
        <v>80.51</v>
      </c>
      <c r="E23" s="14">
        <f t="shared" si="4"/>
        <v>4.666272546019382</v>
      </c>
      <c r="F23" s="14">
        <v>1344.58</v>
      </c>
      <c r="G23" s="15">
        <v>80.51</v>
      </c>
      <c r="H23" s="14">
        <f t="shared" si="5"/>
        <v>4.496283347946766</v>
      </c>
    </row>
    <row r="24" spans="1:8" ht="15.75" customHeight="1">
      <c r="A24" s="4" t="s">
        <v>35</v>
      </c>
      <c r="B24" s="5" t="s">
        <v>24</v>
      </c>
      <c r="C24" s="14">
        <v>295.81</v>
      </c>
      <c r="D24" s="15">
        <v>17.71</v>
      </c>
      <c r="E24" s="14">
        <f t="shared" si="4"/>
        <v>1.0264524505030834</v>
      </c>
      <c r="F24" s="14">
        <v>295.81</v>
      </c>
      <c r="G24" s="15">
        <v>17.71</v>
      </c>
      <c r="H24" s="14">
        <f t="shared" si="5"/>
        <v>0.989059472017603</v>
      </c>
    </row>
    <row r="25" spans="1:8" ht="16.5" customHeight="1">
      <c r="A25" s="4" t="s">
        <v>36</v>
      </c>
      <c r="B25" s="5" t="s">
        <v>25</v>
      </c>
      <c r="C25" s="14">
        <v>120.25</v>
      </c>
      <c r="D25" s="15">
        <v>7.2</v>
      </c>
      <c r="E25" s="14">
        <f t="shared" si="4"/>
        <v>0.4173042147725692</v>
      </c>
      <c r="F25" s="14">
        <v>120.25</v>
      </c>
      <c r="G25" s="15">
        <v>7.2</v>
      </c>
      <c r="H25" s="14">
        <f t="shared" si="5"/>
        <v>0.4021021004249996</v>
      </c>
    </row>
    <row r="26" spans="1:8" ht="15" customHeight="1">
      <c r="A26" s="4" t="s">
        <v>37</v>
      </c>
      <c r="B26" s="5" t="s">
        <v>31</v>
      </c>
      <c r="C26" s="14">
        <v>198.09</v>
      </c>
      <c r="D26" s="15">
        <v>11.86</v>
      </c>
      <c r="E26" s="14">
        <f t="shared" si="4"/>
        <v>0.6873927760003709</v>
      </c>
      <c r="F26" s="14">
        <v>198.09</v>
      </c>
      <c r="G26" s="15">
        <v>11.86</v>
      </c>
      <c r="H26" s="14">
        <f t="shared" si="5"/>
        <v>0.6623515154222909</v>
      </c>
    </row>
    <row r="27" spans="1:8" ht="14.25" customHeight="1">
      <c r="A27" s="4" t="s">
        <v>38</v>
      </c>
      <c r="B27" s="5" t="s">
        <v>29</v>
      </c>
      <c r="C27" s="14">
        <v>76.51</v>
      </c>
      <c r="D27" s="15">
        <v>4.58</v>
      </c>
      <c r="E27" s="14">
        <f t="shared" si="4"/>
        <v>0.26545184773032876</v>
      </c>
      <c r="F27" s="14">
        <v>76.51</v>
      </c>
      <c r="G27" s="15">
        <v>4.58</v>
      </c>
      <c r="H27" s="14">
        <f t="shared" si="5"/>
        <v>0.25578161388145804</v>
      </c>
    </row>
    <row r="28" spans="1:8" ht="27">
      <c r="A28" s="1">
        <v>3</v>
      </c>
      <c r="B28" s="3" t="s">
        <v>32</v>
      </c>
      <c r="C28" s="12">
        <f aca="true" t="shared" si="6" ref="C28:H28">SUM(C29:C33)</f>
        <v>483.86</v>
      </c>
      <c r="D28" s="13">
        <f t="shared" si="6"/>
        <v>28.97</v>
      </c>
      <c r="E28" s="12">
        <f t="shared" si="6"/>
        <v>1.6790698752724065</v>
      </c>
      <c r="F28" s="12">
        <f t="shared" si="6"/>
        <v>483.86</v>
      </c>
      <c r="G28" s="13">
        <f t="shared" si="6"/>
        <v>28.97</v>
      </c>
      <c r="H28" s="12">
        <f t="shared" si="6"/>
        <v>1.617902479071144</v>
      </c>
    </row>
    <row r="29" spans="1:8" ht="16.5" customHeight="1">
      <c r="A29" s="4" t="s">
        <v>12</v>
      </c>
      <c r="B29" s="5" t="s">
        <v>23</v>
      </c>
      <c r="C29" s="14">
        <v>365.83</v>
      </c>
      <c r="D29" s="15">
        <v>21.9</v>
      </c>
      <c r="E29" s="14">
        <f aca="true" t="shared" si="7" ref="E29:E34">D29/D$35*100</f>
        <v>1.2693003199332311</v>
      </c>
      <c r="F29" s="14">
        <v>365.83</v>
      </c>
      <c r="G29" s="15">
        <v>21.9</v>
      </c>
      <c r="H29" s="14">
        <f aca="true" t="shared" si="8" ref="H29:H34">G29/G$35*100</f>
        <v>1.2230605554593736</v>
      </c>
    </row>
    <row r="30" spans="1:8" ht="14.25" customHeight="1">
      <c r="A30" s="4" t="s">
        <v>13</v>
      </c>
      <c r="B30" s="5" t="s">
        <v>24</v>
      </c>
      <c r="C30" s="14">
        <v>80.48</v>
      </c>
      <c r="D30" s="15">
        <v>4.82</v>
      </c>
      <c r="E30" s="14">
        <f t="shared" si="7"/>
        <v>0.2793619882227477</v>
      </c>
      <c r="F30" s="14">
        <v>80.48</v>
      </c>
      <c r="G30" s="15">
        <v>4.82</v>
      </c>
      <c r="H30" s="14">
        <f t="shared" si="8"/>
        <v>0.26918501722895805</v>
      </c>
    </row>
    <row r="31" spans="1:8" ht="14.25" customHeight="1">
      <c r="A31" s="4" t="s">
        <v>14</v>
      </c>
      <c r="B31" s="5" t="s">
        <v>25</v>
      </c>
      <c r="C31" s="14">
        <v>6.16</v>
      </c>
      <c r="D31" s="15">
        <v>0.37</v>
      </c>
      <c r="E31" s="14">
        <f t="shared" si="7"/>
        <v>0.021444799925812583</v>
      </c>
      <c r="F31" s="14">
        <v>6.16</v>
      </c>
      <c r="G31" s="15">
        <v>0.37</v>
      </c>
      <c r="H31" s="14">
        <f t="shared" si="8"/>
        <v>0.020663580160729143</v>
      </c>
    </row>
    <row r="32" spans="1:8" ht="15.75" customHeight="1">
      <c r="A32" s="4" t="s">
        <v>39</v>
      </c>
      <c r="B32" s="5" t="s">
        <v>28</v>
      </c>
      <c r="C32" s="14">
        <v>17.3</v>
      </c>
      <c r="D32" s="15">
        <v>1.04</v>
      </c>
      <c r="E32" s="14">
        <f t="shared" si="7"/>
        <v>0.06027727546714888</v>
      </c>
      <c r="F32" s="14">
        <v>17.3</v>
      </c>
      <c r="G32" s="15">
        <v>1.04</v>
      </c>
      <c r="H32" s="14">
        <f t="shared" si="8"/>
        <v>0.05808141450583327</v>
      </c>
    </row>
    <row r="33" spans="1:8" ht="15" customHeight="1">
      <c r="A33" s="4" t="s">
        <v>48</v>
      </c>
      <c r="B33" s="5" t="s">
        <v>29</v>
      </c>
      <c r="C33" s="14">
        <v>14.09</v>
      </c>
      <c r="D33" s="15">
        <v>0.84</v>
      </c>
      <c r="E33" s="14">
        <f t="shared" si="7"/>
        <v>0.0486854917234664</v>
      </c>
      <c r="F33" s="14">
        <v>14.09</v>
      </c>
      <c r="G33" s="15">
        <v>0.84</v>
      </c>
      <c r="H33" s="14">
        <f t="shared" si="8"/>
        <v>0.04691191171624995</v>
      </c>
    </row>
    <row r="34" spans="1:8" ht="15" customHeight="1">
      <c r="A34" s="11" t="s">
        <v>45</v>
      </c>
      <c r="B34" s="6" t="s">
        <v>46</v>
      </c>
      <c r="C34" s="16">
        <f>D34*C$37/1000</f>
        <v>0</v>
      </c>
      <c r="D34" s="17">
        <v>0</v>
      </c>
      <c r="E34" s="16">
        <f t="shared" si="7"/>
        <v>0</v>
      </c>
      <c r="F34" s="16">
        <f>G34*F$37/1000</f>
        <v>0</v>
      </c>
      <c r="G34" s="17">
        <v>0</v>
      </c>
      <c r="H34" s="16">
        <f t="shared" si="8"/>
        <v>0</v>
      </c>
    </row>
    <row r="35" spans="1:8" ht="27.75" customHeight="1">
      <c r="A35" s="1">
        <v>5</v>
      </c>
      <c r="B35" s="6" t="s">
        <v>11</v>
      </c>
      <c r="C35" s="12">
        <f>C11+C21+C28</f>
        <v>28815.190000000002</v>
      </c>
      <c r="D35" s="13">
        <f>SUM(D11,D21,D28)</f>
        <v>1725.3600000000001</v>
      </c>
      <c r="E35" s="12">
        <f>SUM(E11,E21,E28)</f>
        <v>100</v>
      </c>
      <c r="F35" s="12">
        <f>F11+F21+F28</f>
        <v>29904.74</v>
      </c>
      <c r="G35" s="13">
        <f>SUM(G11,G21,G28)</f>
        <v>1790.5900000000001</v>
      </c>
      <c r="H35" s="12">
        <f>SUM(H11,H21,H28)</f>
        <v>100</v>
      </c>
    </row>
    <row r="36" spans="1:8" ht="27">
      <c r="A36" s="1">
        <v>6</v>
      </c>
      <c r="B36" s="6" t="s">
        <v>33</v>
      </c>
      <c r="C36" s="13"/>
      <c r="D36" s="13">
        <f>D35</f>
        <v>1725.3600000000001</v>
      </c>
      <c r="E36" s="13"/>
      <c r="F36" s="13"/>
      <c r="G36" s="13">
        <f>G35</f>
        <v>1790.5900000000001</v>
      </c>
      <c r="H36" s="13"/>
    </row>
    <row r="37" spans="1:8" ht="24.75" customHeight="1">
      <c r="A37" s="1">
        <v>7</v>
      </c>
      <c r="B37" s="6" t="s">
        <v>34</v>
      </c>
      <c r="C37" s="13">
        <v>16701.154</v>
      </c>
      <c r="D37" s="13"/>
      <c r="E37" s="13"/>
      <c r="F37" s="13">
        <v>16701.154</v>
      </c>
      <c r="G37" s="13"/>
      <c r="H37" s="13"/>
    </row>
    <row r="38" spans="1:8" ht="15">
      <c r="A38" s="9">
        <v>8</v>
      </c>
      <c r="B38" s="10" t="s">
        <v>44</v>
      </c>
      <c r="C38" s="18"/>
      <c r="D38" s="13">
        <v>3</v>
      </c>
      <c r="E38" s="18"/>
      <c r="F38" s="18"/>
      <c r="G38" s="13">
        <v>3</v>
      </c>
      <c r="H38" s="18"/>
    </row>
    <row r="40" spans="2:5" ht="27.75" customHeight="1">
      <c r="B40" s="7" t="s">
        <v>42</v>
      </c>
      <c r="C40" s="19"/>
      <c r="D40" s="19"/>
      <c r="E40" s="19"/>
    </row>
    <row r="41" spans="2:7" ht="14.25" customHeight="1">
      <c r="B41" s="7" t="s">
        <v>40</v>
      </c>
      <c r="C41" s="25" t="s">
        <v>57</v>
      </c>
      <c r="D41" s="25"/>
      <c r="E41" s="25"/>
      <c r="G41" s="24" t="s">
        <v>41</v>
      </c>
    </row>
    <row r="42" spans="2:7" ht="15">
      <c r="B42" s="19"/>
      <c r="C42" s="26"/>
      <c r="D42" s="26"/>
      <c r="E42" s="26"/>
      <c r="G42" s="24"/>
    </row>
    <row r="43" spans="2:7" ht="15">
      <c r="B43" s="19" t="s">
        <v>43</v>
      </c>
      <c r="C43" s="26" t="s">
        <v>57</v>
      </c>
      <c r="D43" s="26"/>
      <c r="E43" s="26"/>
      <c r="G43" s="24" t="s">
        <v>47</v>
      </c>
    </row>
  </sheetData>
  <sheetProtection/>
  <mergeCells count="12">
    <mergeCell ref="F8:G8"/>
    <mergeCell ref="H8:H9"/>
    <mergeCell ref="A5:H5"/>
    <mergeCell ref="C41:E41"/>
    <mergeCell ref="A1:H1"/>
    <mergeCell ref="A4:H4"/>
    <mergeCell ref="A2:H2"/>
    <mergeCell ref="A3:H3"/>
    <mergeCell ref="A8:A9"/>
    <mergeCell ref="B8:B9"/>
    <mergeCell ref="C8:D8"/>
    <mergeCell ref="E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4" sqref="M2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2019-11-05T11:11:55Z</dcterms:modified>
  <cp:category/>
  <cp:version/>
  <cp:contentType/>
  <cp:contentStatus/>
</cp:coreProperties>
</file>